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480" windowHeight="11640" activeTab="0"/>
  </bookViews>
  <sheets>
    <sheet name="Identification" sheetId="1" r:id="rId1"/>
    <sheet name="A.1 (a+b+c)" sheetId="2" r:id="rId2"/>
    <sheet name="A.2 (a+b)" sheetId="3" r:id="rId3"/>
    <sheet name="A.2 (c)" sheetId="4" r:id="rId4"/>
    <sheet name="A.3" sheetId="5" r:id="rId5"/>
    <sheet name="A.4" sheetId="6" r:id="rId6"/>
    <sheet name="A.5 " sheetId="7" r:id="rId7"/>
    <sheet name="A.6" sheetId="8" r:id="rId8"/>
    <sheet name="A.7" sheetId="9" r:id="rId9"/>
    <sheet name="Codes" sheetId="10" state="hidden" r:id="rId10"/>
    <sheet name="Languages" sheetId="11" state="hidden" r:id="rId11"/>
    <sheet name="Sheet1" sheetId="12" r:id="rId12"/>
    <sheet name="Sheet2" sheetId="13" r:id="rId13"/>
  </sheets>
  <definedNames>
    <definedName name="ADMINISTRATIVE">'Codes'!$E$37:$E$69</definedName>
    <definedName name="Country">'Codes'!$B$1:$B$33</definedName>
    <definedName name="Currency">'Codes'!$A$1:$A$21</definedName>
    <definedName name="Language">'Codes'!$D$1:$D$3</definedName>
    <definedName name="MANAGER">'Codes'!$B$37:$B$69</definedName>
    <definedName name="ORIGIN">'Codes'!$A$37:$A$69</definedName>
    <definedName name="_xlnm.Print_Area" localSheetId="1">'A.1 (a+b+c)'!$A$1:$H$77</definedName>
    <definedName name="_xlnm.Print_Area" localSheetId="3">'A.2 (c)'!$A$1:$H$72</definedName>
    <definedName name="_xlnm.Print_Area" localSheetId="4">'A.3'!$A$1:$L$130</definedName>
    <definedName name="_xlnm.Print_Area" localSheetId="5">'A.4'!$A$1:$O$358</definedName>
    <definedName name="_xlnm.Print_Area" localSheetId="6">'A.5 '!$A$1:$L$65</definedName>
    <definedName name="_xlnm.Print_Area" localSheetId="7">'A.6'!$A$1:$H$81</definedName>
    <definedName name="_xlnm.Print_Area" localSheetId="8">'A.7'!$A$1:$F$206</definedName>
    <definedName name="_xlnm.Print_Titles" localSheetId="2">'A.2 (a+b)'!$A:$A</definedName>
    <definedName name="_xlnm.Print_Titles" localSheetId="3">'A.2 (c)'!$1:$2</definedName>
    <definedName name="_xlnm.Print_Titles" localSheetId="4">'A.3'!$4:$6</definedName>
    <definedName name="_xlnm.Print_Titles" localSheetId="5">'A.4'!$A:$B,'A.4'!$8:$8</definedName>
    <definedName name="_xlnm.Print_Titles" localSheetId="6">'A.5 '!$7:$7</definedName>
    <definedName name="_xlnm.Print_Titles" localSheetId="7">'A.6'!$6:$6</definedName>
    <definedName name="_xlnm.Print_Titles" localSheetId="8">'A.7'!$6:$6</definedName>
    <definedName name="RESEARCHER">'Codes'!$C$37:$C$69</definedName>
    <definedName name="staff">'Codes'!$F$2:$F$6</definedName>
    <definedName name="Subsistence">'Codes'!$C$1:$C$33</definedName>
    <definedName name="TECHNICAL">'Codes'!$D$37:$D$69</definedName>
  </definedNames>
  <calcPr fullCalcOnLoad="1"/>
</workbook>
</file>

<file path=xl/comments2.xml><?xml version="1.0" encoding="utf-8"?>
<comments xmlns="http://schemas.openxmlformats.org/spreadsheetml/2006/main">
  <authors>
    <author>Klara Aulehlova</author>
  </authors>
  <commentList>
    <comment ref="B75" authorId="0">
      <text>
        <r>
          <rPr>
            <b/>
            <sz val="8"/>
            <rFont val="Tahoma"/>
            <family val="0"/>
          </rPr>
          <t>UK NA:</t>
        </r>
        <r>
          <rPr>
            <sz val="8"/>
            <rFont val="Tahoma"/>
            <family val="0"/>
          </rPr>
          <t xml:space="preserve">
score 5 is pre-filled here only to avoid the situation that 85% of staff costs will be automatically considered as ineligible in field G19 before you fill in real final rating </t>
        </r>
      </text>
    </comment>
    <comment ref="D18" authorId="0">
      <text>
        <r>
          <rPr>
            <b/>
            <sz val="8"/>
            <rFont val="Tahoma"/>
            <family val="0"/>
          </rPr>
          <t>UK NA:</t>
        </r>
        <r>
          <rPr>
            <sz val="8"/>
            <rFont val="Tahoma"/>
            <family val="0"/>
          </rPr>
          <t xml:space="preserve">
ineligible 1: due to ineligible date or daily rate exceeded (staff, subsistence)</t>
        </r>
      </text>
    </comment>
    <comment ref="F18" authorId="0">
      <text>
        <r>
          <rPr>
            <b/>
            <sz val="8"/>
            <rFont val="Tahoma"/>
            <family val="0"/>
          </rPr>
          <t>UK NA:</t>
        </r>
        <r>
          <rPr>
            <sz val="8"/>
            <rFont val="Tahoma"/>
            <family val="0"/>
          </rPr>
          <t xml:space="preserve">
Ineligible costs due to virement </t>
        </r>
        <r>
          <rPr>
            <b/>
            <u val="single"/>
            <sz val="8"/>
            <rFont val="Tahoma"/>
            <family val="2"/>
          </rPr>
          <t>to</t>
        </r>
        <r>
          <rPr>
            <sz val="8"/>
            <rFont val="Tahoma"/>
            <family val="0"/>
          </rPr>
          <t xml:space="preserve"> cost heading &gt; 10%
i.e. if cost heading staff costs and/or operational costs was exceeded by more than 10% compared to agreed budget</t>
        </r>
      </text>
    </comment>
    <comment ref="J22" authorId="0">
      <text>
        <r>
          <rPr>
            <b/>
            <sz val="8"/>
            <rFont val="Tahoma"/>
            <family val="0"/>
          </rPr>
          <t>UK NA:</t>
        </r>
        <r>
          <rPr>
            <sz val="8"/>
            <rFont val="Tahoma"/>
            <family val="0"/>
          </rPr>
          <t xml:space="preserve">
IN CASE THAT YOU CAN SEE A WARNING HERE YOU HAVE TO  MANUALLY AMEND FIGURE IN CELL E22 (OVERTYPE THE FORMULA THERE) SO THAT THE PERCENTAGE IN CELL I22 WILL BE 10%
In most cases this will just change split between ineligible costs due to limits and ineligible 2 and will not influence the total eligible expenditure</t>
        </r>
      </text>
    </comment>
    <comment ref="J23" authorId="0">
      <text>
        <r>
          <rPr>
            <b/>
            <sz val="8"/>
            <rFont val="Tahoma"/>
            <family val="0"/>
          </rPr>
          <t>UK NA:</t>
        </r>
        <r>
          <rPr>
            <sz val="8"/>
            <rFont val="Tahoma"/>
            <family val="0"/>
          </rPr>
          <t xml:space="preserve">
IN CASE THAT YOU CAN SEE A WARNING HERE YOU HAVE TO MANUALLY RETYPE THE FIGURE IN CELL E23 SO THAT THE PERCENTAGE IN CELL I23 WILL BE 30%
In most cases this will just change split between ineligible costs due to limits and ineligible 2 and will not influence the total eligible expenditure</t>
        </r>
      </text>
    </comment>
    <comment ref="J26" authorId="0">
      <text>
        <r>
          <rPr>
            <b/>
            <sz val="8"/>
            <rFont val="Tahoma"/>
            <family val="0"/>
          </rPr>
          <t>UK NA:</t>
        </r>
        <r>
          <rPr>
            <sz val="8"/>
            <rFont val="Tahoma"/>
            <family val="0"/>
          </rPr>
          <t xml:space="preserve">
IN CASE THAT YOU CAN SEE A WARNING HERE YOU HAVE TO MANUALLY RECALCULATE THE ELIGIBLE AMOUNT OF INDIRECT COSTS BASED ON THE PERCENTAGE AGREED IN THE BUDGET AND DISPLAYED IN CELL K27</t>
        </r>
      </text>
    </comment>
    <comment ref="G21" authorId="0">
      <text>
        <r>
          <rPr>
            <b/>
            <sz val="8"/>
            <rFont val="Tahoma"/>
            <family val="2"/>
          </rPr>
          <t>UK NA:</t>
        </r>
        <r>
          <rPr>
            <sz val="8"/>
            <rFont val="Tahoma"/>
            <family val="0"/>
          </rPr>
          <t xml:space="preserve">
only correct if there is no Ineligible 2 (operational costs) </t>
        </r>
      </text>
    </comment>
    <comment ref="H21" authorId="0">
      <text>
        <r>
          <rPr>
            <b/>
            <sz val="8"/>
            <rFont val="Tahoma"/>
            <family val="0"/>
          </rPr>
          <t>UK NA:</t>
        </r>
        <r>
          <rPr>
            <sz val="8"/>
            <rFont val="Tahoma"/>
            <family val="0"/>
          </rPr>
          <t xml:space="preserve">
only correct if there is no Ineligible 2 (operational costs) </t>
        </r>
      </text>
    </comment>
    <comment ref="G22" authorId="0">
      <text>
        <r>
          <rPr>
            <b/>
            <sz val="8"/>
            <rFont val="Tahoma"/>
            <family val="0"/>
          </rPr>
          <t>UK NA:</t>
        </r>
        <r>
          <rPr>
            <sz val="8"/>
            <rFont val="Tahoma"/>
            <family val="0"/>
          </rPr>
          <t xml:space="preserve">
only correct if there is no Ineligible 2 (operational costs) </t>
        </r>
      </text>
    </comment>
    <comment ref="G23" authorId="0">
      <text>
        <r>
          <rPr>
            <b/>
            <sz val="8"/>
            <rFont val="Tahoma"/>
            <family val="0"/>
          </rPr>
          <t>UK NA:</t>
        </r>
        <r>
          <rPr>
            <sz val="8"/>
            <rFont val="Tahoma"/>
            <family val="0"/>
          </rPr>
          <t xml:space="preserve">
only correct if there is no Ineligible 2 (operational costs) </t>
        </r>
      </text>
    </comment>
    <comment ref="G24" authorId="0">
      <text>
        <r>
          <rPr>
            <b/>
            <sz val="8"/>
            <rFont val="Tahoma"/>
            <family val="0"/>
          </rPr>
          <t>UK NA:</t>
        </r>
        <r>
          <rPr>
            <sz val="8"/>
            <rFont val="Tahoma"/>
            <family val="0"/>
          </rPr>
          <t xml:space="preserve">
only correct if there is no Ineligible 2 (operational costs) </t>
        </r>
      </text>
    </comment>
    <comment ref="H22" authorId="0">
      <text>
        <r>
          <rPr>
            <b/>
            <sz val="8"/>
            <rFont val="Tahoma"/>
            <family val="0"/>
          </rPr>
          <t>UK NA:</t>
        </r>
        <r>
          <rPr>
            <sz val="8"/>
            <rFont val="Tahoma"/>
            <family val="0"/>
          </rPr>
          <t xml:space="preserve">
only correct if there is no Ineligible 2 (operational costs)</t>
        </r>
      </text>
    </comment>
    <comment ref="H23" authorId="0">
      <text>
        <r>
          <rPr>
            <b/>
            <sz val="8"/>
            <rFont val="Tahoma"/>
            <family val="0"/>
          </rPr>
          <t>UK NA:</t>
        </r>
        <r>
          <rPr>
            <sz val="8"/>
            <rFont val="Tahoma"/>
            <family val="0"/>
          </rPr>
          <t xml:space="preserve">
only correct if there is no Ineligible 2 (operational costs)</t>
        </r>
      </text>
    </comment>
    <comment ref="H24" authorId="0">
      <text>
        <r>
          <rPr>
            <b/>
            <sz val="8"/>
            <rFont val="Tahoma"/>
            <family val="0"/>
          </rPr>
          <t>UK NA:</t>
        </r>
        <r>
          <rPr>
            <sz val="8"/>
            <rFont val="Tahoma"/>
            <family val="0"/>
          </rPr>
          <t xml:space="preserve">
only correct if there is no Ineligible 2 (operational costs) </t>
        </r>
      </text>
    </comment>
    <comment ref="H19" authorId="0">
      <text>
        <r>
          <rPr>
            <b/>
            <sz val="8"/>
            <rFont val="Tahoma"/>
            <family val="0"/>
          </rPr>
          <t>UK NA:</t>
        </r>
        <r>
          <rPr>
            <sz val="8"/>
            <rFont val="Tahoma"/>
            <family val="0"/>
          </rPr>
          <t xml:space="preserve">
reduction of staff costs based on the score</t>
        </r>
      </text>
    </comment>
    <comment ref="E29" authorId="0">
      <text>
        <r>
          <rPr>
            <b/>
            <sz val="8"/>
            <rFont val="Tahoma"/>
            <family val="0"/>
          </rPr>
          <t>UK NA:</t>
        </r>
        <r>
          <rPr>
            <sz val="8"/>
            <rFont val="Tahoma"/>
            <family val="0"/>
          </rPr>
          <t xml:space="preserve">
these results are for your information only, they are used for calculations in cell E22</t>
        </r>
      </text>
    </comment>
    <comment ref="E30" authorId="0">
      <text>
        <r>
          <rPr>
            <b/>
            <sz val="8"/>
            <rFont val="Tahoma"/>
            <family val="0"/>
          </rPr>
          <t>UK NA:</t>
        </r>
        <r>
          <rPr>
            <sz val="8"/>
            <rFont val="Tahoma"/>
            <family val="0"/>
          </rPr>
          <t xml:space="preserve">
these results are for your information only, they are used for calculations in cell E23</t>
        </r>
      </text>
    </comment>
  </commentList>
</comments>
</file>

<file path=xl/comments5.xml><?xml version="1.0" encoding="utf-8"?>
<comments xmlns="http://schemas.openxmlformats.org/spreadsheetml/2006/main">
  <authors>
    <author>Klara Aulehlova</author>
  </authors>
  <commentList>
    <comment ref="U6" authorId="0">
      <text>
        <r>
          <rPr>
            <b/>
            <sz val="8"/>
            <rFont val="Tahoma"/>
            <family val="0"/>
          </rPr>
          <t>UK NA:</t>
        </r>
        <r>
          <rPr>
            <sz val="8"/>
            <rFont val="Tahoma"/>
            <family val="0"/>
          </rPr>
          <t xml:space="preserve">
In case there is ineligible cost due to exceeding the max.daily rate as well as due to cost outside of the eligibility period we have to verify what is really ineligible (not to double count the ineligible cost)
</t>
        </r>
      </text>
    </comment>
  </commentList>
</comments>
</file>

<file path=xl/sharedStrings.xml><?xml version="1.0" encoding="utf-8"?>
<sst xmlns="http://schemas.openxmlformats.org/spreadsheetml/2006/main" count="1519" uniqueCount="1459">
  <si>
    <t>A2c - 063</t>
  </si>
  <si>
    <t>A2c - 064</t>
  </si>
  <si>
    <t>A2c - 065</t>
  </si>
  <si>
    <t>A2c - 066</t>
  </si>
  <si>
    <t>A2c - 067</t>
  </si>
  <si>
    <t>A2c - 068</t>
  </si>
  <si>
    <t>A2c - 069</t>
  </si>
  <si>
    <t>A2c - 070</t>
  </si>
  <si>
    <t>A3 - 001</t>
  </si>
  <si>
    <t>A3 - 002</t>
  </si>
  <si>
    <t>A3 - 003</t>
  </si>
  <si>
    <t>A3 - 004</t>
  </si>
  <si>
    <t>A3 - 005</t>
  </si>
  <si>
    <t>A3 - 006</t>
  </si>
  <si>
    <t>A3 - 007</t>
  </si>
  <si>
    <t>A3 - 008</t>
  </si>
  <si>
    <t>A3 - 009</t>
  </si>
  <si>
    <t>A3 - 010</t>
  </si>
  <si>
    <t>A3 - 011</t>
  </si>
  <si>
    <t>A3 - 012</t>
  </si>
  <si>
    <t>A3 - 013</t>
  </si>
  <si>
    <t>A3 - 014</t>
  </si>
  <si>
    <t>A3 - 015</t>
  </si>
  <si>
    <t>A3 - 016</t>
  </si>
  <si>
    <t>A3 - 017</t>
  </si>
  <si>
    <t>A3 - 018</t>
  </si>
  <si>
    <t>A3 - 019</t>
  </si>
  <si>
    <t>A3 - 020</t>
  </si>
  <si>
    <t>A3 - 021</t>
  </si>
  <si>
    <t>A3 - 022</t>
  </si>
  <si>
    <t>A3 - 023</t>
  </si>
  <si>
    <t>A3 - 024</t>
  </si>
  <si>
    <t>A3 - 025</t>
  </si>
  <si>
    <t>A3 - 026</t>
  </si>
  <si>
    <t>A3 - 027</t>
  </si>
  <si>
    <t>A3 - 028</t>
  </si>
  <si>
    <t>A3 - 029</t>
  </si>
  <si>
    <t>A3 - 030</t>
  </si>
  <si>
    <t>A3 - 031</t>
  </si>
  <si>
    <t>A3 - 032</t>
  </si>
  <si>
    <t>A3 - 033</t>
  </si>
  <si>
    <t>A3 - 034</t>
  </si>
  <si>
    <t>A3 - 035</t>
  </si>
  <si>
    <t>A3 - 036</t>
  </si>
  <si>
    <t>A3 - 037</t>
  </si>
  <si>
    <t>A3 - 038</t>
  </si>
  <si>
    <t>A3 - 039</t>
  </si>
  <si>
    <t>A3 - 040</t>
  </si>
  <si>
    <t>A3 - 041</t>
  </si>
  <si>
    <t>A3 - 042</t>
  </si>
  <si>
    <t>A3 - 043</t>
  </si>
  <si>
    <t>A3 - 044</t>
  </si>
  <si>
    <t>A3 - 045</t>
  </si>
  <si>
    <t>A3 - 046</t>
  </si>
  <si>
    <t>A3 - 047</t>
  </si>
  <si>
    <t>A3 - 048</t>
  </si>
  <si>
    <t>A3 - 049</t>
  </si>
  <si>
    <t>A3 - 050</t>
  </si>
  <si>
    <t>A3 - 051</t>
  </si>
  <si>
    <t>A3 - 052</t>
  </si>
  <si>
    <t>A3 - 053</t>
  </si>
  <si>
    <t>A3 - 054</t>
  </si>
  <si>
    <t>A3 - 055</t>
  </si>
  <si>
    <t>A3 - 056</t>
  </si>
  <si>
    <t>A3 - 057</t>
  </si>
  <si>
    <t>A3 - 058</t>
  </si>
  <si>
    <t>A3 - 059</t>
  </si>
  <si>
    <t>A3 - 060</t>
  </si>
  <si>
    <t>A3 - 061</t>
  </si>
  <si>
    <t>A3 - 062</t>
  </si>
  <si>
    <t>A3 - 063</t>
  </si>
  <si>
    <t>A3 - 064</t>
  </si>
  <si>
    <t>A3 - 065</t>
  </si>
  <si>
    <t>A3 - 066</t>
  </si>
  <si>
    <t>A3 - 067</t>
  </si>
  <si>
    <t>A3 - 068</t>
  </si>
  <si>
    <t>A3 - 069</t>
  </si>
  <si>
    <t>A3 - 070</t>
  </si>
  <si>
    <t>A3 - 071</t>
  </si>
  <si>
    <t>A3 - 072</t>
  </si>
  <si>
    <t>A3 - 073</t>
  </si>
  <si>
    <t>A3 - 074</t>
  </si>
  <si>
    <t>A3 - 075</t>
  </si>
  <si>
    <t>A3 - 076</t>
  </si>
  <si>
    <t>A3 - 077</t>
  </si>
  <si>
    <t>A3 - 078</t>
  </si>
  <si>
    <t>A3 - 079</t>
  </si>
  <si>
    <t>A3 - 080</t>
  </si>
  <si>
    <t>A3 - 081</t>
  </si>
  <si>
    <t>A3 - 082</t>
  </si>
  <si>
    <t>A3 - 083</t>
  </si>
  <si>
    <t>A3 - 084</t>
  </si>
  <si>
    <t>A3 - 085</t>
  </si>
  <si>
    <t>A3 - 086</t>
  </si>
  <si>
    <t>A3 - 087</t>
  </si>
  <si>
    <t>A3 - 088</t>
  </si>
  <si>
    <t>A3 - 089</t>
  </si>
  <si>
    <t>A3 - 090</t>
  </si>
  <si>
    <t>A3 - 091</t>
  </si>
  <si>
    <t>A3 - 092</t>
  </si>
  <si>
    <t>A3 - 093</t>
  </si>
  <si>
    <t>A3 - 094</t>
  </si>
  <si>
    <t>A3 - 095</t>
  </si>
  <si>
    <t>A3 - 096</t>
  </si>
  <si>
    <t>A3 - 097</t>
  </si>
  <si>
    <t>A3 - 098</t>
  </si>
  <si>
    <t>A3 - 099</t>
  </si>
  <si>
    <t>A3 - 100</t>
  </si>
  <si>
    <t>A3 - 101</t>
  </si>
  <si>
    <t>A3 - 102</t>
  </si>
  <si>
    <t>A3 - 103</t>
  </si>
  <si>
    <t>A3 - 104</t>
  </si>
  <si>
    <t>A3 - 105</t>
  </si>
  <si>
    <t>A3 - 106</t>
  </si>
  <si>
    <t>A3 - 107</t>
  </si>
  <si>
    <t>A3 - 108</t>
  </si>
  <si>
    <t>A3 - 109</t>
  </si>
  <si>
    <t>A3 - 110</t>
  </si>
  <si>
    <t>A3 - 111</t>
  </si>
  <si>
    <t>A3 - 112</t>
  </si>
  <si>
    <t>A3 - 113</t>
  </si>
  <si>
    <t>A3 - 114</t>
  </si>
  <si>
    <t>A3 - 115</t>
  </si>
  <si>
    <t>A3 - 116</t>
  </si>
  <si>
    <t>A3 - 117</t>
  </si>
  <si>
    <t>A3 - 118</t>
  </si>
  <si>
    <t>A3 - 119</t>
  </si>
  <si>
    <t>A3 - 120</t>
  </si>
  <si>
    <t>A4 - 001</t>
  </si>
  <si>
    <t>A4 - 002</t>
  </si>
  <si>
    <t>A4 - 003</t>
  </si>
  <si>
    <t>A4 - 004</t>
  </si>
  <si>
    <t>A4 - 005</t>
  </si>
  <si>
    <t>A4 - 006</t>
  </si>
  <si>
    <t>A4 - 007</t>
  </si>
  <si>
    <t>A4 - 008</t>
  </si>
  <si>
    <t>A4 - 009</t>
  </si>
  <si>
    <t>A4 - 010</t>
  </si>
  <si>
    <t>A4 - 011</t>
  </si>
  <si>
    <t>A4 - 012</t>
  </si>
  <si>
    <t>A4 - 013</t>
  </si>
  <si>
    <t>A4 - 014</t>
  </si>
  <si>
    <t>A4 - 015</t>
  </si>
  <si>
    <t>A4 - 016</t>
  </si>
  <si>
    <t>A4 - 017</t>
  </si>
  <si>
    <t>A4 - 018</t>
  </si>
  <si>
    <t>A4 - 019</t>
  </si>
  <si>
    <t>A4 - 020</t>
  </si>
  <si>
    <t>A4 - 021</t>
  </si>
  <si>
    <t>A4 - 022</t>
  </si>
  <si>
    <t>A4 - 023</t>
  </si>
  <si>
    <t>A4 - 024</t>
  </si>
  <si>
    <t>A4 - 025</t>
  </si>
  <si>
    <t>A4 - 026</t>
  </si>
  <si>
    <t>A4 - 027</t>
  </si>
  <si>
    <t>A4 - 028</t>
  </si>
  <si>
    <t>A4 - 029</t>
  </si>
  <si>
    <t>A4 - 030</t>
  </si>
  <si>
    <t>A4 - 031</t>
  </si>
  <si>
    <t>A4 - 032</t>
  </si>
  <si>
    <t>A4 - 033</t>
  </si>
  <si>
    <t>A4 - 034</t>
  </si>
  <si>
    <t>A4 - 035</t>
  </si>
  <si>
    <t>A4 - 036</t>
  </si>
  <si>
    <t>A4 - 037</t>
  </si>
  <si>
    <t>A4 - 038</t>
  </si>
  <si>
    <t>A4 - 039</t>
  </si>
  <si>
    <t>A4 - 040</t>
  </si>
  <si>
    <t>A4 - 041</t>
  </si>
  <si>
    <t>A4 - 042</t>
  </si>
  <si>
    <t>A4 - 043</t>
  </si>
  <si>
    <t>A4 - 044</t>
  </si>
  <si>
    <t>A4 - 045</t>
  </si>
  <si>
    <t>A4 - 046</t>
  </si>
  <si>
    <t>A4 - 047</t>
  </si>
  <si>
    <t>A4 - 048</t>
  </si>
  <si>
    <t>A4 - 049</t>
  </si>
  <si>
    <t>A4 - 050</t>
  </si>
  <si>
    <t>A4 - 051</t>
  </si>
  <si>
    <t>A4 - 052</t>
  </si>
  <si>
    <t>A4 - 053</t>
  </si>
  <si>
    <t>A4 - 054</t>
  </si>
  <si>
    <t>A4 - 055</t>
  </si>
  <si>
    <t>A4 - 056</t>
  </si>
  <si>
    <t>A4 - 057</t>
  </si>
  <si>
    <t>A4 - 058</t>
  </si>
  <si>
    <t>A4 - 059</t>
  </si>
  <si>
    <t>A4 - 060</t>
  </si>
  <si>
    <t>A4 - 061</t>
  </si>
  <si>
    <t>A4 - 062</t>
  </si>
  <si>
    <t>A4 - 063</t>
  </si>
  <si>
    <t>A4 - 064</t>
  </si>
  <si>
    <t>A4 - 065</t>
  </si>
  <si>
    <t>A4 - 066</t>
  </si>
  <si>
    <t>A4 - 067</t>
  </si>
  <si>
    <t>A4 - 068</t>
  </si>
  <si>
    <t>A4 - 069</t>
  </si>
  <si>
    <t>A4 - 070</t>
  </si>
  <si>
    <t>A4 - 071</t>
  </si>
  <si>
    <t>A4 - 072</t>
  </si>
  <si>
    <t>A4 - 073</t>
  </si>
  <si>
    <t>A4 - 074</t>
  </si>
  <si>
    <t>A4 - 075</t>
  </si>
  <si>
    <t>A4 - 076</t>
  </si>
  <si>
    <t>A4 - 077</t>
  </si>
  <si>
    <t>A4 - 078</t>
  </si>
  <si>
    <t>A4 - 079</t>
  </si>
  <si>
    <t>A4 - 080</t>
  </si>
  <si>
    <t>A4 - 081</t>
  </si>
  <si>
    <t>A4 - 082</t>
  </si>
  <si>
    <t>A4 - 083</t>
  </si>
  <si>
    <t>A4 - 084</t>
  </si>
  <si>
    <t>A4 - 085</t>
  </si>
  <si>
    <t>A4 - 086</t>
  </si>
  <si>
    <t>A4 - 087</t>
  </si>
  <si>
    <t>A4 - 088</t>
  </si>
  <si>
    <t>A4 - 089</t>
  </si>
  <si>
    <t>A4 - 090</t>
  </si>
  <si>
    <t>A4 - 091</t>
  </si>
  <si>
    <t>A4 - 092</t>
  </si>
  <si>
    <t>A4 - 093</t>
  </si>
  <si>
    <t>A4 - 094</t>
  </si>
  <si>
    <t>A4 - 095</t>
  </si>
  <si>
    <t>A4 - 096</t>
  </si>
  <si>
    <t>A4 - 097</t>
  </si>
  <si>
    <t>A4 - 098</t>
  </si>
  <si>
    <t>A4 - 099</t>
  </si>
  <si>
    <t>A4 - 100</t>
  </si>
  <si>
    <t>A4 - 101</t>
  </si>
  <si>
    <t>A4 - 102</t>
  </si>
  <si>
    <t>A4 - 103</t>
  </si>
  <si>
    <t>A4 - 104</t>
  </si>
  <si>
    <t>A4 - 105</t>
  </si>
  <si>
    <t>A4 - 106</t>
  </si>
  <si>
    <t>A4 - 107</t>
  </si>
  <si>
    <t>A4 - 108</t>
  </si>
  <si>
    <t>A4 - 109</t>
  </si>
  <si>
    <t>A4 - 110</t>
  </si>
  <si>
    <t>A4 - 111</t>
  </si>
  <si>
    <t>A4 - 112</t>
  </si>
  <si>
    <t>A4 - 113</t>
  </si>
  <si>
    <t>A4 - 114</t>
  </si>
  <si>
    <t>A4 - 115</t>
  </si>
  <si>
    <t>A4 - 116</t>
  </si>
  <si>
    <t>A4 - 117</t>
  </si>
  <si>
    <t>A4 - 118</t>
  </si>
  <si>
    <t>A4 - 119</t>
  </si>
  <si>
    <t>A4 - 120</t>
  </si>
  <si>
    <t>A4 - 121</t>
  </si>
  <si>
    <t>A4 - 122</t>
  </si>
  <si>
    <t>A4 - 123</t>
  </si>
  <si>
    <t>A4 - 124</t>
  </si>
  <si>
    <t>A4 - 125</t>
  </si>
  <si>
    <t>A4 - 126</t>
  </si>
  <si>
    <t>A4 - 127</t>
  </si>
  <si>
    <t>A4 - 128</t>
  </si>
  <si>
    <t>A4 - 129</t>
  </si>
  <si>
    <t>A4 - 130</t>
  </si>
  <si>
    <t>A4 - 131</t>
  </si>
  <si>
    <t>A4 - 132</t>
  </si>
  <si>
    <t>A4 - 133</t>
  </si>
  <si>
    <t>A4 - 134</t>
  </si>
  <si>
    <t>A4 - 135</t>
  </si>
  <si>
    <t>A4 - 136</t>
  </si>
  <si>
    <t>A4 - 137</t>
  </si>
  <si>
    <t>A4 - 138</t>
  </si>
  <si>
    <t>A4 - 139</t>
  </si>
  <si>
    <t>A4 - 140</t>
  </si>
  <si>
    <t>A4 - 141</t>
  </si>
  <si>
    <t>A4 - 142</t>
  </si>
  <si>
    <t>A4 - 143</t>
  </si>
  <si>
    <t>A4 - 144</t>
  </si>
  <si>
    <t>A4 - 145</t>
  </si>
  <si>
    <t>A4 - 146</t>
  </si>
  <si>
    <t>A4 - 147</t>
  </si>
  <si>
    <t>A4 - 148</t>
  </si>
  <si>
    <t>A4 - 149</t>
  </si>
  <si>
    <t>A4 - 150</t>
  </si>
  <si>
    <t>A4 - 151</t>
  </si>
  <si>
    <t>A4 - 152</t>
  </si>
  <si>
    <t>A4 - 153</t>
  </si>
  <si>
    <t>A4 - 154</t>
  </si>
  <si>
    <t>A4 - 155</t>
  </si>
  <si>
    <t>A4 - 156</t>
  </si>
  <si>
    <t>A4 - 157</t>
  </si>
  <si>
    <t>A4 - 158</t>
  </si>
  <si>
    <t>A4 - 159</t>
  </si>
  <si>
    <t>A4 - 160</t>
  </si>
  <si>
    <t>A4 - 161</t>
  </si>
  <si>
    <t>A4 - 162</t>
  </si>
  <si>
    <t>A4 - 163</t>
  </si>
  <si>
    <t>A4 - 164</t>
  </si>
  <si>
    <t>A4 - 165</t>
  </si>
  <si>
    <t>A4 - 166</t>
  </si>
  <si>
    <t>A4 - 167</t>
  </si>
  <si>
    <t>A4 - 168</t>
  </si>
  <si>
    <t>A4 - 169</t>
  </si>
  <si>
    <t>A4 - 170</t>
  </si>
  <si>
    <t>A4 - 171</t>
  </si>
  <si>
    <t>A4 - 172</t>
  </si>
  <si>
    <t>A4 - 173</t>
  </si>
  <si>
    <t>A4 - 174</t>
  </si>
  <si>
    <t>A4 - 175</t>
  </si>
  <si>
    <t>A4 - 176</t>
  </si>
  <si>
    <t>A4 - 177</t>
  </si>
  <si>
    <t>A4 - 178</t>
  </si>
  <si>
    <t>A4 - 179</t>
  </si>
  <si>
    <t>A4 - 180</t>
  </si>
  <si>
    <t>A4 - 181</t>
  </si>
  <si>
    <t>A4 - 182</t>
  </si>
  <si>
    <t>A4 - 183</t>
  </si>
  <si>
    <t>A4 - 184</t>
  </si>
  <si>
    <t>A4 - 185</t>
  </si>
  <si>
    <t>A4 - 186</t>
  </si>
  <si>
    <t>A4 - 187</t>
  </si>
  <si>
    <t>A4 - 188</t>
  </si>
  <si>
    <t>A4 - 189</t>
  </si>
  <si>
    <t>A4 - 190</t>
  </si>
  <si>
    <t>A4 - 191</t>
  </si>
  <si>
    <t>A4 - 192</t>
  </si>
  <si>
    <t>A4 - 193</t>
  </si>
  <si>
    <t>A4 - 194</t>
  </si>
  <si>
    <t>A4 - 195</t>
  </si>
  <si>
    <t>A4 - 196</t>
  </si>
  <si>
    <t>A4 - 197</t>
  </si>
  <si>
    <t>A4 - 198</t>
  </si>
  <si>
    <t>A4 - 199</t>
  </si>
  <si>
    <t>A4 - 200</t>
  </si>
  <si>
    <t>A4 - 201</t>
  </si>
  <si>
    <t>A4 - 202</t>
  </si>
  <si>
    <t>A4 - 203</t>
  </si>
  <si>
    <t>A4 - 204</t>
  </si>
  <si>
    <t>A4 - 205</t>
  </si>
  <si>
    <t>A4 - 206</t>
  </si>
  <si>
    <t>A4 - 207</t>
  </si>
  <si>
    <t>A4 - 208</t>
  </si>
  <si>
    <t>A4 - 209</t>
  </si>
  <si>
    <t>A4 - 210</t>
  </si>
  <si>
    <t>A4 - 211</t>
  </si>
  <si>
    <t>A4 - 212</t>
  </si>
  <si>
    <t>A4 - 213</t>
  </si>
  <si>
    <t>A4 - 214</t>
  </si>
  <si>
    <t>A4 - 215</t>
  </si>
  <si>
    <t>A4 - 216</t>
  </si>
  <si>
    <t>A4 - 217</t>
  </si>
  <si>
    <t>A4 - 218</t>
  </si>
  <si>
    <t>A4 - 219</t>
  </si>
  <si>
    <t>A4 - 220</t>
  </si>
  <si>
    <t>A4 - 221</t>
  </si>
  <si>
    <t>A4 - 222</t>
  </si>
  <si>
    <t>A4 - 223</t>
  </si>
  <si>
    <t>A4 - 224</t>
  </si>
  <si>
    <t>A4 - 225</t>
  </si>
  <si>
    <t>A4 - 226</t>
  </si>
  <si>
    <t>A4 - 227</t>
  </si>
  <si>
    <t>A4 - 228</t>
  </si>
  <si>
    <t>A4 - 229</t>
  </si>
  <si>
    <t>A4 - 230</t>
  </si>
  <si>
    <t>A4 - 231</t>
  </si>
  <si>
    <t>A4 - 232</t>
  </si>
  <si>
    <t>A4 - 233</t>
  </si>
  <si>
    <t>A4 - 234</t>
  </si>
  <si>
    <t>A4 - 235</t>
  </si>
  <si>
    <t>A4 - 236</t>
  </si>
  <si>
    <t>A4 - 237</t>
  </si>
  <si>
    <t>A4 - 238</t>
  </si>
  <si>
    <t>A4 - 239</t>
  </si>
  <si>
    <t>A4 - 240</t>
  </si>
  <si>
    <t>A4 - 241</t>
  </si>
  <si>
    <t>A4 - 242</t>
  </si>
  <si>
    <t>A4 - 243</t>
  </si>
  <si>
    <t>A4 - 244</t>
  </si>
  <si>
    <t>A4 - 245</t>
  </si>
  <si>
    <t>A4 - 246</t>
  </si>
  <si>
    <t>A4 - 247</t>
  </si>
  <si>
    <t>A4 - 248</t>
  </si>
  <si>
    <t>A4 - 249</t>
  </si>
  <si>
    <t>A4 - 250</t>
  </si>
  <si>
    <t>A4 - 251</t>
  </si>
  <si>
    <t>A4 - 252</t>
  </si>
  <si>
    <t>A4 - 253</t>
  </si>
  <si>
    <t>A4 - 254</t>
  </si>
  <si>
    <t>A4 - 255</t>
  </si>
  <si>
    <t>A4 - 256</t>
  </si>
  <si>
    <t>A4 - 257</t>
  </si>
  <si>
    <t>A4 - 258</t>
  </si>
  <si>
    <t>A4 - 259</t>
  </si>
  <si>
    <t>A4 - 260</t>
  </si>
  <si>
    <t>A4 - 261</t>
  </si>
  <si>
    <t>A4 - 262</t>
  </si>
  <si>
    <t>A4 - 263</t>
  </si>
  <si>
    <t>A4 - 264</t>
  </si>
  <si>
    <t>A4 - 265</t>
  </si>
  <si>
    <t>A4 - 266</t>
  </si>
  <si>
    <t>A4 - 267</t>
  </si>
  <si>
    <t>A4 - 268</t>
  </si>
  <si>
    <t>A4 - 269</t>
  </si>
  <si>
    <t>A4 - 270</t>
  </si>
  <si>
    <t>A4 - 271</t>
  </si>
  <si>
    <t>A4 - 272</t>
  </si>
  <si>
    <t>A4 - 273</t>
  </si>
  <si>
    <t>A4 - 274</t>
  </si>
  <si>
    <t>A4 - 275</t>
  </si>
  <si>
    <t>A4 - 276</t>
  </si>
  <si>
    <t>A4 - 277</t>
  </si>
  <si>
    <t>A4 - 278</t>
  </si>
  <si>
    <t>A4 - 279</t>
  </si>
  <si>
    <t>A4 - 280</t>
  </si>
  <si>
    <t>A4 - 281</t>
  </si>
  <si>
    <t>A4 - 282</t>
  </si>
  <si>
    <t>A4 - 283</t>
  </si>
  <si>
    <t>A4 - 284</t>
  </si>
  <si>
    <t>A4 - 285</t>
  </si>
  <si>
    <t>A4 - 286</t>
  </si>
  <si>
    <t>A4 - 287</t>
  </si>
  <si>
    <t>A4 - 288</t>
  </si>
  <si>
    <t>A4 - 289</t>
  </si>
  <si>
    <t>A4 - 290</t>
  </si>
  <si>
    <t>A4 - 291</t>
  </si>
  <si>
    <t>A4 - 292</t>
  </si>
  <si>
    <t>A4 - 293</t>
  </si>
  <si>
    <t>A4 - 294</t>
  </si>
  <si>
    <t>A4 - 295</t>
  </si>
  <si>
    <t>A4 - 296</t>
  </si>
  <si>
    <t>A4 - 297</t>
  </si>
  <si>
    <t>A4 - 298</t>
  </si>
  <si>
    <t>A4 - 299</t>
  </si>
  <si>
    <t>A4 - 300</t>
  </si>
  <si>
    <t>A4 - 301</t>
  </si>
  <si>
    <t>A4 - 302</t>
  </si>
  <si>
    <t>A4 - 303</t>
  </si>
  <si>
    <t>A4 - 304</t>
  </si>
  <si>
    <t>A4 - 305</t>
  </si>
  <si>
    <t>A4 - 306</t>
  </si>
  <si>
    <t>A4 - 307</t>
  </si>
  <si>
    <t>A4 - 308</t>
  </si>
  <si>
    <t>A4 - 309</t>
  </si>
  <si>
    <t>A4 - 310</t>
  </si>
  <si>
    <t>A4 - 311</t>
  </si>
  <si>
    <t>A4 - 312</t>
  </si>
  <si>
    <t>A4 - 313</t>
  </si>
  <si>
    <t>A4 - 314</t>
  </si>
  <si>
    <t>A4 - 315</t>
  </si>
  <si>
    <t>A4 - 316</t>
  </si>
  <si>
    <t>A4 - 317</t>
  </si>
  <si>
    <t>A4 - 318</t>
  </si>
  <si>
    <t>A4 - 319</t>
  </si>
  <si>
    <t>A4 - 320</t>
  </si>
  <si>
    <t>A4 - 321</t>
  </si>
  <si>
    <t>A4 - 322</t>
  </si>
  <si>
    <t>A4 - 323</t>
  </si>
  <si>
    <t>A4 - 324</t>
  </si>
  <si>
    <t>A4 - 325</t>
  </si>
  <si>
    <t>A4 - 326</t>
  </si>
  <si>
    <t>A4 - 327</t>
  </si>
  <si>
    <t>A4 - 328</t>
  </si>
  <si>
    <t>A4 - 329</t>
  </si>
  <si>
    <t>A4 - 330</t>
  </si>
  <si>
    <t>A4 - 331</t>
  </si>
  <si>
    <t>A4 - 332</t>
  </si>
  <si>
    <t>A4 - 333</t>
  </si>
  <si>
    <t>A4 - 334</t>
  </si>
  <si>
    <t>A4 - 335</t>
  </si>
  <si>
    <t>A4 - 336</t>
  </si>
  <si>
    <t>A4 - 337</t>
  </si>
  <si>
    <t>A4 - 338</t>
  </si>
  <si>
    <t>A4 - 339</t>
  </si>
  <si>
    <t>A4 - 340</t>
  </si>
  <si>
    <t>A4 - 341</t>
  </si>
  <si>
    <t>A4 - 342</t>
  </si>
  <si>
    <t>A4 - 343</t>
  </si>
  <si>
    <t>A4 - 344</t>
  </si>
  <si>
    <t>A4 - 345</t>
  </si>
  <si>
    <t>A4 - 346</t>
  </si>
  <si>
    <t>A4 - 347</t>
  </si>
  <si>
    <t>A4 - 348</t>
  </si>
  <si>
    <t>A4 - 349</t>
  </si>
  <si>
    <t>A4 - 350</t>
  </si>
  <si>
    <t>A5 - 001</t>
  </si>
  <si>
    <t>A5 - 002</t>
  </si>
  <si>
    <t>A5 - 003</t>
  </si>
  <si>
    <t>A5 - 004</t>
  </si>
  <si>
    <t>A5 - 005</t>
  </si>
  <si>
    <t>A5 - 006</t>
  </si>
  <si>
    <t>A5 - 007</t>
  </si>
  <si>
    <t>A5 - 008</t>
  </si>
  <si>
    <t>A5 - 009</t>
  </si>
  <si>
    <t>A5 - 010</t>
  </si>
  <si>
    <t>A5 - 011</t>
  </si>
  <si>
    <t>A5 - 012</t>
  </si>
  <si>
    <t>A5 - 013</t>
  </si>
  <si>
    <t>A5 - 014</t>
  </si>
  <si>
    <t>A5 - 015</t>
  </si>
  <si>
    <t>A5 - 016</t>
  </si>
  <si>
    <t>A5 - 017</t>
  </si>
  <si>
    <t>A5 - 018</t>
  </si>
  <si>
    <t>A5 - 019</t>
  </si>
  <si>
    <t>A5 - 020</t>
  </si>
  <si>
    <t>A5 - 021</t>
  </si>
  <si>
    <t>A5 - 022</t>
  </si>
  <si>
    <t>A5 - 023</t>
  </si>
  <si>
    <t>A5 - 024</t>
  </si>
  <si>
    <t>A5 - 025</t>
  </si>
  <si>
    <t>A5 - 026</t>
  </si>
  <si>
    <t>A5 - 027</t>
  </si>
  <si>
    <t>A5 - 028</t>
  </si>
  <si>
    <t>A5 - 029</t>
  </si>
  <si>
    <t>A5 - 030</t>
  </si>
  <si>
    <t>A5 - 031</t>
  </si>
  <si>
    <t>A5 - 032</t>
  </si>
  <si>
    <t>A5 - 033</t>
  </si>
  <si>
    <t>A5 - 034</t>
  </si>
  <si>
    <t>A5 - 035</t>
  </si>
  <si>
    <t>A5 - 036</t>
  </si>
  <si>
    <t>A5 - 037</t>
  </si>
  <si>
    <t>A5 - 038</t>
  </si>
  <si>
    <t>A5 - 039</t>
  </si>
  <si>
    <t>A5 - 040</t>
  </si>
  <si>
    <t>A5 - 041</t>
  </si>
  <si>
    <t>A5 - 042</t>
  </si>
  <si>
    <t>A5 - 043</t>
  </si>
  <si>
    <t>A5 - 044</t>
  </si>
  <si>
    <t>A5 - 045</t>
  </si>
  <si>
    <t>A5 - 046</t>
  </si>
  <si>
    <t>A5 - 047</t>
  </si>
  <si>
    <t>A5 - 048</t>
  </si>
  <si>
    <t>A5 - 049</t>
  </si>
  <si>
    <t>A5 - 050</t>
  </si>
  <si>
    <t>A5 - 051</t>
  </si>
  <si>
    <t>A5 - 052</t>
  </si>
  <si>
    <t>A5 - 053</t>
  </si>
  <si>
    <t>A5 - 054</t>
  </si>
  <si>
    <t>A5 - 055</t>
  </si>
  <si>
    <t>A5 - 056</t>
  </si>
  <si>
    <t>A5 - 057</t>
  </si>
  <si>
    <t>A5 - 058</t>
  </si>
  <si>
    <t>A6 - 001</t>
  </si>
  <si>
    <t>A6 - 002</t>
  </si>
  <si>
    <t>A6 - 003</t>
  </si>
  <si>
    <t>A6 - 004</t>
  </si>
  <si>
    <t>A6 - 005</t>
  </si>
  <si>
    <t>A6 - 006</t>
  </si>
  <si>
    <t>A6 - 007</t>
  </si>
  <si>
    <t>A6 - 008</t>
  </si>
  <si>
    <t>A6 - 009</t>
  </si>
  <si>
    <t>A6 - 010</t>
  </si>
  <si>
    <t>A6 - 011</t>
  </si>
  <si>
    <t>A6 - 012</t>
  </si>
  <si>
    <t>A6 - 013</t>
  </si>
  <si>
    <t>A6 - 014</t>
  </si>
  <si>
    <t>A6 - 015</t>
  </si>
  <si>
    <t>A6 - 016</t>
  </si>
  <si>
    <t>A6 - 017</t>
  </si>
  <si>
    <t>A6 - 018</t>
  </si>
  <si>
    <t>A6 - 019</t>
  </si>
  <si>
    <t>A6 - 020</t>
  </si>
  <si>
    <t>A6 - 021</t>
  </si>
  <si>
    <t>A6 - 022</t>
  </si>
  <si>
    <t>A6 - 023</t>
  </si>
  <si>
    <t>A6 - 024</t>
  </si>
  <si>
    <t>A6 - 025</t>
  </si>
  <si>
    <t>A6 - 026</t>
  </si>
  <si>
    <t>A6 - 027</t>
  </si>
  <si>
    <t>A6 - 028</t>
  </si>
  <si>
    <t>A6 - 029</t>
  </si>
  <si>
    <t>A6 - 030</t>
  </si>
  <si>
    <t>A6 - 031</t>
  </si>
  <si>
    <t>A6 - 032</t>
  </si>
  <si>
    <t>A6 - 033</t>
  </si>
  <si>
    <t>A6 - 034</t>
  </si>
  <si>
    <t>A6 - 035</t>
  </si>
  <si>
    <t>A6 - 036</t>
  </si>
  <si>
    <t>A6 - 037</t>
  </si>
  <si>
    <t>A6 - 038</t>
  </si>
  <si>
    <t>A6 - 039</t>
  </si>
  <si>
    <t>A6 - 040</t>
  </si>
  <si>
    <t>A6 - 041</t>
  </si>
  <si>
    <t>A6 - 042</t>
  </si>
  <si>
    <t>A6 - 043</t>
  </si>
  <si>
    <t>A6 - 044</t>
  </si>
  <si>
    <t>A6 - 045</t>
  </si>
  <si>
    <t>A6 - 046</t>
  </si>
  <si>
    <t>A6 - 047</t>
  </si>
  <si>
    <t>A6 - 048</t>
  </si>
  <si>
    <t>A6 - 049</t>
  </si>
  <si>
    <t>A6 - 050</t>
  </si>
  <si>
    <t>A6 - 051</t>
  </si>
  <si>
    <t>A6 - 052</t>
  </si>
  <si>
    <t>A6 - 053</t>
  </si>
  <si>
    <t>A6 - 054</t>
  </si>
  <si>
    <t>A6 - 055</t>
  </si>
  <si>
    <t>A6 - 056</t>
  </si>
  <si>
    <t>A6 - 057</t>
  </si>
  <si>
    <t>A6 - 058</t>
  </si>
  <si>
    <t>A6 - 059</t>
  </si>
  <si>
    <t>A6 - 060</t>
  </si>
  <si>
    <t>A6 - 061</t>
  </si>
  <si>
    <t>A6 - 062</t>
  </si>
  <si>
    <t>A6 - 063</t>
  </si>
  <si>
    <t>A6 - 064</t>
  </si>
  <si>
    <t>A6 - 065</t>
  </si>
  <si>
    <t>A6 - 066</t>
  </si>
  <si>
    <t>A6 - 067</t>
  </si>
  <si>
    <t>A6 - 068</t>
  </si>
  <si>
    <t>A6 - 069</t>
  </si>
  <si>
    <t>A6 - 070</t>
  </si>
  <si>
    <t>A6 - 071</t>
  </si>
  <si>
    <t>A6 - 072</t>
  </si>
  <si>
    <t>A6 - 073</t>
  </si>
  <si>
    <t>A6 - 074</t>
  </si>
  <si>
    <t>A6 - 075</t>
  </si>
  <si>
    <t>A7 - 001</t>
  </si>
  <si>
    <t>A7 - 002</t>
  </si>
  <si>
    <t>A7 - 003</t>
  </si>
  <si>
    <t>A7 - 004</t>
  </si>
  <si>
    <t>A7 - 005</t>
  </si>
  <si>
    <t>A7 - 006</t>
  </si>
  <si>
    <t>A7 - 007</t>
  </si>
  <si>
    <t>A7 - 008</t>
  </si>
  <si>
    <t>A7 - 009</t>
  </si>
  <si>
    <t>A7 - 010</t>
  </si>
  <si>
    <t>A7 - 011</t>
  </si>
  <si>
    <t>A7 - 012</t>
  </si>
  <si>
    <t>A7 - 013</t>
  </si>
  <si>
    <t>A7 - 014</t>
  </si>
  <si>
    <t>A7 - 015</t>
  </si>
  <si>
    <t>A7 - 016</t>
  </si>
  <si>
    <t>A7 - 017</t>
  </si>
  <si>
    <t>A7 - 018</t>
  </si>
  <si>
    <t>A7 - 019</t>
  </si>
  <si>
    <t>A7 - 020</t>
  </si>
  <si>
    <t>A7 - 021</t>
  </si>
  <si>
    <t>A7 - 022</t>
  </si>
  <si>
    <t>A7 - 023</t>
  </si>
  <si>
    <t>A7 - 024</t>
  </si>
  <si>
    <t>A7 - 025</t>
  </si>
  <si>
    <t>A7 - 026</t>
  </si>
  <si>
    <t>A7 - 027</t>
  </si>
  <si>
    <t>A7 - 028</t>
  </si>
  <si>
    <t>A7 - 029</t>
  </si>
  <si>
    <t>A7 - 030</t>
  </si>
  <si>
    <t>A7 - 031</t>
  </si>
  <si>
    <t>A7 - 032</t>
  </si>
  <si>
    <t>A7 - 033</t>
  </si>
  <si>
    <t>A7 - 034</t>
  </si>
  <si>
    <t>A7 - 035</t>
  </si>
  <si>
    <t>A7 - 036</t>
  </si>
  <si>
    <t>A7 - 037</t>
  </si>
  <si>
    <t>A7 - 038</t>
  </si>
  <si>
    <t>A7 - 039</t>
  </si>
  <si>
    <t>A7 - 040</t>
  </si>
  <si>
    <t>A7 - 041</t>
  </si>
  <si>
    <t>A7 - 042</t>
  </si>
  <si>
    <t>A7 - 043</t>
  </si>
  <si>
    <t>A7 - 044</t>
  </si>
  <si>
    <t>A7 - 045</t>
  </si>
  <si>
    <t>A7 - 046</t>
  </si>
  <si>
    <t>A7 - 047</t>
  </si>
  <si>
    <t>A7 - 048</t>
  </si>
  <si>
    <t>A7 - 049</t>
  </si>
  <si>
    <t>A7 - 050</t>
  </si>
  <si>
    <t>A7 - 051</t>
  </si>
  <si>
    <t>A7 - 052</t>
  </si>
  <si>
    <t>A7 - 053</t>
  </si>
  <si>
    <t>A7 - 054</t>
  </si>
  <si>
    <t>A7 - 055</t>
  </si>
  <si>
    <t>A7 - 056</t>
  </si>
  <si>
    <t>A7 - 057</t>
  </si>
  <si>
    <t>A7 - 058</t>
  </si>
  <si>
    <t>A7 - 059</t>
  </si>
  <si>
    <t>A7 - 060</t>
  </si>
  <si>
    <t>A7 - 061</t>
  </si>
  <si>
    <t>A7 - 062</t>
  </si>
  <si>
    <t>A7 - 063</t>
  </si>
  <si>
    <t>A7 - 064</t>
  </si>
  <si>
    <t>A7 - 065</t>
  </si>
  <si>
    <t>A7 - 066</t>
  </si>
  <si>
    <t>A7 - 067</t>
  </si>
  <si>
    <t>A7 - 068</t>
  </si>
  <si>
    <t>A7 - 069</t>
  </si>
  <si>
    <t>A7 - 070</t>
  </si>
  <si>
    <t>A7 - 071</t>
  </si>
  <si>
    <t>A7 - 072</t>
  </si>
  <si>
    <t>A7 - 073</t>
  </si>
  <si>
    <t>A7 - 074</t>
  </si>
  <si>
    <t>A7 - 075</t>
  </si>
  <si>
    <t>A7 - 076</t>
  </si>
  <si>
    <t>A7 - 077</t>
  </si>
  <si>
    <t>A7 - 078</t>
  </si>
  <si>
    <t>A7 - 079</t>
  </si>
  <si>
    <t>A7 - 080</t>
  </si>
  <si>
    <t>A7 - 081</t>
  </si>
  <si>
    <t>A7 - 082</t>
  </si>
  <si>
    <t>A7 - 083</t>
  </si>
  <si>
    <t>A7 - 084</t>
  </si>
  <si>
    <t>A7 - 085</t>
  </si>
  <si>
    <t>A7 - 086</t>
  </si>
  <si>
    <t>A7 - 087</t>
  </si>
  <si>
    <t>A7 - 088</t>
  </si>
  <si>
    <t>A7 - 089</t>
  </si>
  <si>
    <t>A7 - 090</t>
  </si>
  <si>
    <t>A7 - 091</t>
  </si>
  <si>
    <t>A7 - 092</t>
  </si>
  <si>
    <t>A7 - 093</t>
  </si>
  <si>
    <t>A7 - 094</t>
  </si>
  <si>
    <t>A7 - 095</t>
  </si>
  <si>
    <t>A7 - 096</t>
  </si>
  <si>
    <t>A7 - 097</t>
  </si>
  <si>
    <t>A7 - 098</t>
  </si>
  <si>
    <t>A7 - 099</t>
  </si>
  <si>
    <t>A7 - 100</t>
  </si>
  <si>
    <t>A7 - 101</t>
  </si>
  <si>
    <t>A7 - 102</t>
  </si>
  <si>
    <t>A7 - 103</t>
  </si>
  <si>
    <t>A7 - 104</t>
  </si>
  <si>
    <t>A7 - 105</t>
  </si>
  <si>
    <t>A7 - 106</t>
  </si>
  <si>
    <t>A7 - 107</t>
  </si>
  <si>
    <t>A7 - 108</t>
  </si>
  <si>
    <t>A7 - 109</t>
  </si>
  <si>
    <t>A7 - 110</t>
  </si>
  <si>
    <t>A7 - 111</t>
  </si>
  <si>
    <t>A7 - 112</t>
  </si>
  <si>
    <t>A7 - 113</t>
  </si>
  <si>
    <t>A7 - 114</t>
  </si>
  <si>
    <t>A7 - 115</t>
  </si>
  <si>
    <t>A7 - 116</t>
  </si>
  <si>
    <t>A7 - 117</t>
  </si>
  <si>
    <t>A7 - 118</t>
  </si>
  <si>
    <t>A7 - 119</t>
  </si>
  <si>
    <t>A7 - 120</t>
  </si>
  <si>
    <t>A7 - 121</t>
  </si>
  <si>
    <t>A7 - 122</t>
  </si>
  <si>
    <t>A7 - 123</t>
  </si>
  <si>
    <t>A7 - 124</t>
  </si>
  <si>
    <t>A7 - 125</t>
  </si>
  <si>
    <t>A7 - 126</t>
  </si>
  <si>
    <t>A7 - 127</t>
  </si>
  <si>
    <t>A7 - 128</t>
  </si>
  <si>
    <t>A7 - 129</t>
  </si>
  <si>
    <t>A7 - 130</t>
  </si>
  <si>
    <t>A7 - 131</t>
  </si>
  <si>
    <t>A7 - 132</t>
  </si>
  <si>
    <t>A7 - 133</t>
  </si>
  <si>
    <t>A7 - 134</t>
  </si>
  <si>
    <t>A7 - 135</t>
  </si>
  <si>
    <t>A7 - 136</t>
  </si>
  <si>
    <t>A7 - 137</t>
  </si>
  <si>
    <t>A7 - 138</t>
  </si>
  <si>
    <t>A7 - 139</t>
  </si>
  <si>
    <t>A7 - 140</t>
  </si>
  <si>
    <t>A7 - 141</t>
  </si>
  <si>
    <t>A7 - 142</t>
  </si>
  <si>
    <t>A7 - 143</t>
  </si>
  <si>
    <t>A7 - 144</t>
  </si>
  <si>
    <t>A7 - 145</t>
  </si>
  <si>
    <t>A7 - 146</t>
  </si>
  <si>
    <t>A7 - 147</t>
  </si>
  <si>
    <t>A7 - 148</t>
  </si>
  <si>
    <t>A7 - 149</t>
  </si>
  <si>
    <t>A7 - 150</t>
  </si>
  <si>
    <t>A7 - 151</t>
  </si>
  <si>
    <t>A7 - 152</t>
  </si>
  <si>
    <t>A7 - 153</t>
  </si>
  <si>
    <t>A7 - 154</t>
  </si>
  <si>
    <t>A7 - 155</t>
  </si>
  <si>
    <t>A7 - 156</t>
  </si>
  <si>
    <t>A7 - 157</t>
  </si>
  <si>
    <t>A7 - 158</t>
  </si>
  <si>
    <t>A7 - 159</t>
  </si>
  <si>
    <t>A7 - 160</t>
  </si>
  <si>
    <t>A7 - 161</t>
  </si>
  <si>
    <t>A7 - 162</t>
  </si>
  <si>
    <t>A7 - 163</t>
  </si>
  <si>
    <t>A7 - 164</t>
  </si>
  <si>
    <t>A7 - 165</t>
  </si>
  <si>
    <t>A7 - 166</t>
  </si>
  <si>
    <t>A7 - 167</t>
  </si>
  <si>
    <t>A7 - 168</t>
  </si>
  <si>
    <t>A7 - 169</t>
  </si>
  <si>
    <t>A7 - 170</t>
  </si>
  <si>
    <t>A7 - 171</t>
  </si>
  <si>
    <t>A7 - 172</t>
  </si>
  <si>
    <t>A7 - 173</t>
  </si>
  <si>
    <t>A7 - 174</t>
  </si>
  <si>
    <t>A7 - 175</t>
  </si>
  <si>
    <t>A7 - 176</t>
  </si>
  <si>
    <t>A7 - 177</t>
  </si>
  <si>
    <t>A7 - 178</t>
  </si>
  <si>
    <t>A7 - 179</t>
  </si>
  <si>
    <t>A7 - 180</t>
  </si>
  <si>
    <t>A7 - 181</t>
  </si>
  <si>
    <t>A7 - 182</t>
  </si>
  <si>
    <t>A7 - 183</t>
  </si>
  <si>
    <t>A7 - 184</t>
  </si>
  <si>
    <t>A7 - 185</t>
  </si>
  <si>
    <t>A7 - 186</t>
  </si>
  <si>
    <t>A7 - 187</t>
  </si>
  <si>
    <t>A7 - 188</t>
  </si>
  <si>
    <t>A7 - 189</t>
  </si>
  <si>
    <t>A7 - 190</t>
  </si>
  <si>
    <t>A7 - 191</t>
  </si>
  <si>
    <t>A7 - 192</t>
  </si>
  <si>
    <t>A7 - 193</t>
  </si>
  <si>
    <t>A7 - 194</t>
  </si>
  <si>
    <t>A7 - 195</t>
  </si>
  <si>
    <t>A7 - 196</t>
  </si>
  <si>
    <t>A7 - 197</t>
  </si>
  <si>
    <t>A7 - 198</t>
  </si>
  <si>
    <t>A7 - 199</t>
  </si>
  <si>
    <t>A7 - 200</t>
  </si>
  <si>
    <t>Date of Payment</t>
  </si>
  <si>
    <t>Currency Used</t>
  </si>
  <si>
    <t>Partner Name</t>
  </si>
  <si>
    <t>CSK</t>
  </si>
  <si>
    <t>BGL</t>
  </si>
  <si>
    <t>CHF</t>
  </si>
  <si>
    <t>CYP</t>
  </si>
  <si>
    <t>DKK</t>
  </si>
  <si>
    <t>EEK</t>
  </si>
  <si>
    <t>EUR</t>
  </si>
  <si>
    <t>GBP</t>
  </si>
  <si>
    <t>HUF</t>
  </si>
  <si>
    <t>ISK</t>
  </si>
  <si>
    <t>LTL</t>
  </si>
  <si>
    <t>LVL</t>
  </si>
  <si>
    <t>MTL</t>
  </si>
  <si>
    <t>NOK</t>
  </si>
  <si>
    <t>PLN</t>
  </si>
  <si>
    <t>ROL</t>
  </si>
  <si>
    <t>SEK</t>
  </si>
  <si>
    <t>SKK</t>
  </si>
  <si>
    <t>TRL</t>
  </si>
  <si>
    <t>AT</t>
  </si>
  <si>
    <t>BE</t>
  </si>
  <si>
    <t>CZ</t>
  </si>
  <si>
    <t>CY</t>
  </si>
  <si>
    <t>DE</t>
  </si>
  <si>
    <t>DK</t>
  </si>
  <si>
    <t>EE</t>
  </si>
  <si>
    <t>ES</t>
  </si>
  <si>
    <t>FI</t>
  </si>
  <si>
    <t>FR</t>
  </si>
  <si>
    <t>UK</t>
  </si>
  <si>
    <t>EL</t>
  </si>
  <si>
    <t>HU</t>
  </si>
  <si>
    <t>IE</t>
  </si>
  <si>
    <t>IS</t>
  </si>
  <si>
    <t>IT</t>
  </si>
  <si>
    <t>LT</t>
  </si>
  <si>
    <t>LU</t>
  </si>
  <si>
    <t>LV</t>
  </si>
  <si>
    <t>MT</t>
  </si>
  <si>
    <t>NL</t>
  </si>
  <si>
    <t>NO</t>
  </si>
  <si>
    <t>PL</t>
  </si>
  <si>
    <t>PT</t>
  </si>
  <si>
    <t>RO</t>
  </si>
  <si>
    <t>SE</t>
  </si>
  <si>
    <t>SI</t>
  </si>
  <si>
    <t>SK</t>
  </si>
  <si>
    <t>TR</t>
  </si>
  <si>
    <t>Subsistence:</t>
  </si>
  <si>
    <t>Travel:</t>
  </si>
  <si>
    <t>Declared:</t>
  </si>
  <si>
    <t>Eligible:</t>
  </si>
  <si>
    <t>Ineligible:</t>
  </si>
  <si>
    <t>SUMMARY:</t>
  </si>
  <si>
    <t>Responsible for Financial Assessment:</t>
  </si>
  <si>
    <t>Date Financial Assessment Finalised:</t>
  </si>
  <si>
    <t>Item</t>
  </si>
  <si>
    <t>Eligible Costs</t>
  </si>
  <si>
    <t>Production Costs:</t>
  </si>
  <si>
    <t>Other Costs:</t>
  </si>
  <si>
    <t>BG</t>
  </si>
  <si>
    <t>Amount Paid (EUR)</t>
  </si>
  <si>
    <t>% Paid (EUR)</t>
  </si>
  <si>
    <t>LdV Contribution (EUR)</t>
  </si>
  <si>
    <t>Greater</t>
  </si>
  <si>
    <t>Budget Heading</t>
  </si>
  <si>
    <t>Total pre-financing (as a %)</t>
  </si>
  <si>
    <t>TOTAL</t>
  </si>
  <si>
    <t>INCOME</t>
  </si>
  <si>
    <t>CONTRACTUAL BUDGET</t>
  </si>
  <si>
    <t>ACTUAL COSTS</t>
  </si>
  <si>
    <t>I. Grants</t>
  </si>
  <si>
    <t>Sub-total I</t>
  </si>
  <si>
    <t>II. Other Project Income</t>
  </si>
  <si>
    <t>- Leonardo da Vinci</t>
  </si>
  <si>
    <t>- National Support</t>
  </si>
  <si>
    <t>- Regional Support</t>
  </si>
  <si>
    <t>- Other Community Programmes</t>
  </si>
  <si>
    <t>- Own Funds</t>
  </si>
  <si>
    <t>EXPENDITURE</t>
  </si>
  <si>
    <t>- Travel &amp; Subsistence</t>
  </si>
  <si>
    <t>- Production</t>
  </si>
  <si>
    <t>- Overheads</t>
  </si>
  <si>
    <t>- Other</t>
  </si>
  <si>
    <t>III. Sub-contracting Costs</t>
  </si>
  <si>
    <t>TOTAL (I + II + III)</t>
  </si>
  <si>
    <t>TOTAL (I + II)</t>
  </si>
  <si>
    <t>1st Pre-financing Payment</t>
  </si>
  <si>
    <t>2nd Pre-financing Payment</t>
  </si>
  <si>
    <t>3rd Pre-financing Payment (where applicable)</t>
  </si>
  <si>
    <t>4th Pre-financing Payment (where applicable)</t>
  </si>
  <si>
    <t>Balance</t>
  </si>
  <si>
    <t>Final Balance (leading to payment/recovery)</t>
  </si>
  <si>
    <t>I, the undersigned, declare that the information contained within these tables is correct and based upon real costs.</t>
  </si>
  <si>
    <t>(Signature of Legal Representative &amp; Stamp of Contracting Organisation)</t>
  </si>
  <si>
    <t>(Date)</t>
  </si>
  <si>
    <t>(a)</t>
  </si>
  <si>
    <t>(b)</t>
  </si>
  <si>
    <t>(d)</t>
  </si>
  <si>
    <t>(e)</t>
  </si>
  <si>
    <t>Calculation Table for Ineligible 2</t>
  </si>
  <si>
    <t>INELIGIBLE 1</t>
  </si>
  <si>
    <t>INELIGIBLE 2</t>
  </si>
  <si>
    <t>LDV REDUCTION</t>
  </si>
  <si>
    <t>Final Project Rating (0-10)</t>
  </si>
  <si>
    <t>% breakdown</t>
  </si>
  <si>
    <t>- Other Sources (provide detail separately)</t>
  </si>
  <si>
    <t>- Travel (hidden)</t>
  </si>
  <si>
    <t>- Subsistence (hidden)</t>
  </si>
  <si>
    <t>Organisation</t>
  </si>
  <si>
    <t>Country Code</t>
  </si>
  <si>
    <t>Name of the Person</t>
  </si>
  <si>
    <t>Partner Number</t>
  </si>
  <si>
    <t>Project Reference:</t>
  </si>
  <si>
    <t>Agreement Number:</t>
  </si>
  <si>
    <t>PROJECT IDENTIFICATION</t>
  </si>
  <si>
    <t>Language (please select):</t>
  </si>
  <si>
    <t>EN</t>
  </si>
  <si>
    <t>Start Date (dd/mm/yyyy)</t>
  </si>
  <si>
    <t>End Date (dd/mm/yyyy)</t>
  </si>
  <si>
    <t>Objective of the Trip</t>
  </si>
  <si>
    <t>Transport Type(s)</t>
  </si>
  <si>
    <t>Total Costs:</t>
  </si>
  <si>
    <t>Cost</t>
  </si>
  <si>
    <t>Cost Date</t>
  </si>
  <si>
    <t>Purpose</t>
  </si>
  <si>
    <t>Degree of use in Project (%)</t>
  </si>
  <si>
    <t>ICT (5a)</t>
  </si>
  <si>
    <t>ICT (5b)</t>
  </si>
  <si>
    <t>ICT (5c)</t>
  </si>
  <si>
    <t>Tables 5.b: ICT Expenses (Computer &amp; Audio-Visual Equipment PURCHASED during the Project Lifetime)</t>
  </si>
  <si>
    <t>Nature &amp; Specification</t>
  </si>
  <si>
    <t>Depreciation Amount</t>
  </si>
  <si>
    <t>Tables 5.c: ICT Expenses (Computer &amp; Audio-Visual Equipment HIRED or LEASED during the Project Lifetime)</t>
  </si>
  <si>
    <t>Monthly Hire or Lease Cost</t>
  </si>
  <si>
    <t>Sub-contracting Costs:</t>
  </si>
  <si>
    <t>Sub-contracted Activities</t>
  </si>
  <si>
    <t>Staff Costs:</t>
  </si>
  <si>
    <t>Maximum Community % Contribution (from Agreement)</t>
  </si>
  <si>
    <t>Maximum Community Contribution (from Agreement)</t>
  </si>
  <si>
    <t>Maximum Community Contribution towards Staff Costs (from Agreement)</t>
  </si>
  <si>
    <t>(h)</t>
  </si>
  <si>
    <t>(j)</t>
  </si>
  <si>
    <t>(f)</t>
  </si>
  <si>
    <t>Ineligible 1 (individual expenditure identified as ineligible)</t>
  </si>
  <si>
    <t>Total Pre-financing</t>
  </si>
  <si>
    <t>ACTUAL INCOME</t>
  </si>
  <si>
    <t>Declared Expenditure * Maximum Community % Contribution</t>
  </si>
  <si>
    <t>Total Declared Expenditure</t>
  </si>
  <si>
    <t>(g) = (d)-(e)-(f)</t>
  </si>
  <si>
    <t>(k)</t>
  </si>
  <si>
    <t>(l)=j-k</t>
  </si>
  <si>
    <t>(m)</t>
  </si>
  <si>
    <t>(n)=l-m</t>
  </si>
  <si>
    <t>Calculation Table for Ineligible 1 - Staff Costs</t>
  </si>
  <si>
    <t>Max. Community Contribution to Staff Costs</t>
  </si>
  <si>
    <t>- Interest</t>
  </si>
  <si>
    <t>- Other Income (product sales, seminar fees, sponsorship, etc.)</t>
  </si>
  <si>
    <t>Start date of activities (dd/mm/yyyy)</t>
  </si>
  <si>
    <t>End date of activities (dd/mm/yyyy)</t>
  </si>
  <si>
    <r>
      <t>Number of working days for the project (full-time equivalent</t>
    </r>
    <r>
      <rPr>
        <vertAlign val="superscript"/>
        <sz val="11"/>
        <rFont val="Arial"/>
        <family val="2"/>
      </rPr>
      <t>1</t>
    </r>
    <r>
      <rPr>
        <sz val="11"/>
        <rFont val="Arial"/>
        <family val="2"/>
      </rPr>
      <t>)</t>
    </r>
  </si>
  <si>
    <r>
      <t>Salary (including employer costs) or full-time rate per day</t>
    </r>
    <r>
      <rPr>
        <vertAlign val="superscript"/>
        <sz val="11"/>
        <rFont val="Arial"/>
        <family val="2"/>
      </rPr>
      <t>2</t>
    </r>
  </si>
  <si>
    <r>
      <t xml:space="preserve">1 </t>
    </r>
    <r>
      <rPr>
        <sz val="11"/>
        <rFont val="Arial"/>
        <family val="2"/>
      </rPr>
      <t>Full-time equivalent refers to the number of working hours, per day, defined under national legislation</t>
    </r>
  </si>
  <si>
    <r>
      <t xml:space="preserve">2 </t>
    </r>
    <r>
      <rPr>
        <sz val="11"/>
        <rFont val="Arial"/>
        <family val="2"/>
      </rPr>
      <t>Please describe the method of calculation used for costs introduced to the project, this should be based upon existing documentation and be able to be evidenced.</t>
    </r>
  </si>
  <si>
    <t>Period of use in the Project (months)</t>
  </si>
  <si>
    <t>City (departure)</t>
  </si>
  <si>
    <t>City (destination)</t>
  </si>
  <si>
    <t>Country (departure)</t>
  </si>
  <si>
    <t>Country (destination)</t>
  </si>
  <si>
    <t>Duration of Hire or Lease (months)</t>
  </si>
  <si>
    <t>From (dd/mm/yyyy)</t>
  </si>
  <si>
    <t>Ineligible (item; part-item)</t>
  </si>
  <si>
    <t>Ineligible Cost Date</t>
  </si>
  <si>
    <t>Ineligible Subsistence</t>
  </si>
  <si>
    <t>Ineligible Travel</t>
  </si>
  <si>
    <t>Name of Person (one person per trip per line)</t>
  </si>
  <si>
    <t>Partner No. (required)</t>
  </si>
  <si>
    <t>Subsistence Costs</t>
  </si>
  <si>
    <t>To (dd/mm/yyyy)</t>
  </si>
  <si>
    <t>TOTAL COST</t>
  </si>
  <si>
    <t>Travel Costs</t>
  </si>
  <si>
    <t>ICT Costs:</t>
  </si>
  <si>
    <t>Travel &amp; Subsistence Costs:</t>
  </si>
  <si>
    <t>FINANCIAL ASSESSMENT RESULTS - INTERIM REPORT</t>
  </si>
  <si>
    <t>Pre-Financing Paid</t>
  </si>
  <si>
    <t>Amount Declared - Interim Report</t>
  </si>
  <si>
    <t>Additional Pre-Financing (%)</t>
  </si>
  <si>
    <t>Amount of Additional Pre-financing</t>
  </si>
  <si>
    <t>Comments</t>
  </si>
  <si>
    <t>Commentaires</t>
  </si>
  <si>
    <t>Anmerkungen</t>
  </si>
  <si>
    <t>- Zinsen</t>
  </si>
  <si>
    <t>- Nationale Fördermittel</t>
  </si>
  <si>
    <t>- Sonstige</t>
  </si>
  <si>
    <t>- Sonstige Gemeinschaftsprogramme</t>
  </si>
  <si>
    <t>- Sonstige Einnahmen (Verkauf von Produkten, Seminargebühren, Förderung durch Sponsoren)</t>
  </si>
  <si>
    <t>- Sonstige Quellen (genauere Angaben getrennt machen)</t>
  </si>
  <si>
    <t>- Gemeinkosten</t>
  </si>
  <si>
    <t>- Eigenmittel</t>
  </si>
  <si>
    <t>- Produktion</t>
  </si>
  <si>
    <t>- Regionale Fördermittel</t>
  </si>
  <si>
    <t>- Aufenthaltskosten (ausgeblendet)</t>
  </si>
  <si>
    <t>- Reise- &amp; Aufenthaltskosten</t>
  </si>
  <si>
    <t>- Reisekosten (ausgeblendet)</t>
  </si>
  <si>
    <t>Aufschlüsselung (%)</t>
  </si>
  <si>
    <t>% Ausgezahlt (EUR)</t>
  </si>
  <si>
    <t>(Datum)</t>
  </si>
  <si>
    <t>(Unterschrift des gesetzlichen Vertreters &amp; Stempel der vertragschließenden Einrichtung)</t>
  </si>
  <si>
    <r>
      <t>1</t>
    </r>
    <r>
      <rPr>
        <sz val="11"/>
        <rFont val="Arial"/>
        <family val="2"/>
      </rPr>
      <t xml:space="preserve"> "Vollzeitäquivalent" bezieht sich auf die Anzahl der täglichen Arbeitsstunden, wie sie in den einzelstaatlichen Rechtsvorschriften definiert ist</t>
    </r>
  </si>
  <si>
    <t>Erste Vorfinanzierungstranche</t>
  </si>
  <si>
    <r>
      <t>2</t>
    </r>
    <r>
      <rPr>
        <sz val="11"/>
        <rFont val="Arial"/>
        <family val="2"/>
      </rPr>
      <t xml:space="preserve"> Bitte geben Sie an, welche Methode zur Berechnung der Kosten im Rahmen des Projekts angewandt wurde; diese sollte sich auf bestehende Dokumente stützen und nachgewiesen werden können.</t>
    </r>
  </si>
  <si>
    <t>Zweite Vorfinanzierungstranche</t>
  </si>
  <si>
    <t>Dritte Vorfinanzierungstranche (sofern zutreffend)</t>
  </si>
  <si>
    <t>Vierte Vorfinanzierungstranche (sofern zutreffend)</t>
  </si>
  <si>
    <t>TATSÄCHLICHE KOSTEN</t>
  </si>
  <si>
    <t>TATSÄCHLICHE EINNAHMEN</t>
  </si>
  <si>
    <t>Nummer der Vereinbarung:</t>
  </si>
  <si>
    <t>Ausgezahlter Betrag (EUR)</t>
  </si>
  <si>
    <t>Restbetrag</t>
  </si>
  <si>
    <t>Haushaltsposten</t>
  </si>
  <si>
    <t>Berechnungstabelle für Nicht förderfähig 1 - Personalkosten</t>
  </si>
  <si>
    <t>Berechnungstabelle für Nicht förderfähig 2</t>
  </si>
  <si>
    <t>Stadt (Abreise)</t>
  </si>
  <si>
    <t>Stadt (Ziel)</t>
  </si>
  <si>
    <t>VERTRAGLICH FESTGELEGTES BUDGET</t>
  </si>
  <si>
    <t>Kosten</t>
  </si>
  <si>
    <t>Datum des Kostenanfalls</t>
  </si>
  <si>
    <t>Länderkode</t>
  </si>
  <si>
    <t>Land (Abreise)</t>
  </si>
  <si>
    <t>Land (Ziel)</t>
  </si>
  <si>
    <t>Verwendete Währung</t>
  </si>
  <si>
    <t>Abschluss der finanziellen Bewertung (Datum):</t>
  </si>
  <si>
    <t>Zahlungsdatum</t>
  </si>
  <si>
    <t>Angegebene Ausgaben * maximaler Gemeinschaftsbeitrag in %</t>
  </si>
  <si>
    <t>Angegeben:</t>
  </si>
  <si>
    <t>Anteil der Nutzung für das Projekt (%)</t>
  </si>
  <si>
    <t>Abschreibungsbetrag</t>
  </si>
  <si>
    <t>Miet-/Leasingdauer (in Monaten)</t>
  </si>
  <si>
    <t>Förderfähige Kosten</t>
  </si>
  <si>
    <t>FÖRDERFÄHIGE AUSGABEN</t>
  </si>
  <si>
    <t>Förderfähige Ausgaben * maximaler Gemeinschaftsbeitrag in %</t>
  </si>
  <si>
    <t>Förderfähig:</t>
  </si>
  <si>
    <t>Ende (TT/MM/JJJJ)</t>
  </si>
  <si>
    <t>Abschluss der Aktivitäten (TT/MM/JJJJ)</t>
  </si>
  <si>
    <t>AUSGABEN</t>
  </si>
  <si>
    <t>Restbetrag (noch auszuzahlen/zurückzuerstatten)</t>
  </si>
  <si>
    <t>Endgültige Projektbewertung (0-10)</t>
  </si>
  <si>
    <t>Von (TT/MM/JJJJ)</t>
  </si>
  <si>
    <t>G.1.a: GESAMTKOSTEN DES PROJEKTS - AUFSCHLÜSSELUNG DER EINNAHMEQUELLEN</t>
  </si>
  <si>
    <t>G.1.b: GESAMTKOSTEN DES PROJEKTS - AUFSCHLÜSSELUNG DER ANGEFALLENEN AUSGABEN</t>
  </si>
  <si>
    <t>G.1.c: BERECHNUNG DES ENDGÜLTIGEN ZUSCHUSSES/RESTBETRAGS (KOMMISSION/NATIONALE AGENTUR)</t>
  </si>
  <si>
    <t>G.1.c: ZAHLUNGSANFORDERUNG DES VERTRAGSNEHMERS</t>
  </si>
  <si>
    <t>G.2.a: Aufschlüsselung der Einnahmequellen (nach Partnern)</t>
  </si>
  <si>
    <t>G.2.b: Aufschlüsselung der angefallenen Ausgaben (nach Partnern)</t>
  </si>
  <si>
    <t xml:space="preserve">G.2.c: Angaben zu Banküberweisungen (zwischen Vertragsnehmer und Projektpartnern) </t>
  </si>
  <si>
    <t>Größer</t>
  </si>
  <si>
    <t>Ich, der/die Unterzeichnete, erkläre hiermit, dass die in diesen Tabellen enthaltenen Angaben korrekt sind und auf reellen Kosten beruhen.</t>
  </si>
  <si>
    <t>I. Zuschüsse</t>
  </si>
  <si>
    <t>I. Personalkosten</t>
  </si>
  <si>
    <t>IKT-Kosten:</t>
  </si>
  <si>
    <t>IKT (5a)</t>
  </si>
  <si>
    <t>IKT (5b)</t>
  </si>
  <si>
    <t>IKT (5c)</t>
  </si>
  <si>
    <t>II. Betriebskosten</t>
  </si>
  <si>
    <t>II. Sonstige Projekteinnahmen</t>
  </si>
  <si>
    <t>III. Kosten für Untervergabe</t>
  </si>
  <si>
    <t>EINNAHMEN</t>
  </si>
  <si>
    <t>NICHT FÖRDERFÄHIG 1</t>
  </si>
  <si>
    <t>Nicht förderfähig 1 (als nicht förderfähig eingestufter Ausgabenposten)</t>
  </si>
  <si>
    <t>NICHT FÖRDERFÄHIG 2</t>
  </si>
  <si>
    <t>Nicht förderfähig (Posten; Teilposten)</t>
  </si>
  <si>
    <t>Nicht förderfähiges Datum des Kostenanfalls</t>
  </si>
  <si>
    <t>Nicht förderfähige Aufenthaltskosten</t>
  </si>
  <si>
    <t>Nicht förderfähige Reisekosten</t>
  </si>
  <si>
    <t>Nicht förderfähig:</t>
  </si>
  <si>
    <t>Zinsgewinne oder sonstige Einnahmen</t>
  </si>
  <si>
    <t>Posten</t>
  </si>
  <si>
    <t>Sprache (bitte auswählen):</t>
  </si>
  <si>
    <t>LdV-Beitrag (EUR)</t>
  </si>
  <si>
    <t>LdV-OBERGRENZE FÜR AUSGABEN</t>
  </si>
  <si>
    <t>LdV-KÜRZUNG</t>
  </si>
  <si>
    <t>Maximaler Gemeinschaftsbeitrag zu Personalkosten</t>
  </si>
  <si>
    <t>Maximaler Gemeinschaftsbeitrag in % (laut Vereinbarung)</t>
  </si>
  <si>
    <t>Maximaler Gemeinschaftsbeitrag (laut Vereinbarung)</t>
  </si>
  <si>
    <t>Maximaler Gemeinschaftsbeitrag zu Personalkosten (laut Vereinbarung)</t>
  </si>
  <si>
    <t>Monatliche Miet-/Leasingkosten</t>
  </si>
  <si>
    <t>Name der Person (eine Person je Reise je Zeile)</t>
  </si>
  <si>
    <t xml:space="preserve">Name der Person </t>
  </si>
  <si>
    <t>Art &amp; Spezifikation</t>
  </si>
  <si>
    <t>Anzahl Arbeitstage für das Projekt (Vollzeitäquivalente)¹</t>
  </si>
  <si>
    <t>Zweck der Reise</t>
  </si>
  <si>
    <t>Einrichtung</t>
  </si>
  <si>
    <t>Sonstige Kosten:</t>
  </si>
  <si>
    <t>Name des Partners</t>
  </si>
  <si>
    <t>Nummer des Partners (obligatorisch)</t>
  </si>
  <si>
    <t xml:space="preserve">Nummer des Partners </t>
  </si>
  <si>
    <t>Nutzungsdauer für das Projekt (in Monaten)</t>
  </si>
  <si>
    <t>Produktionskosten:</t>
  </si>
  <si>
    <t>IDENTIFIKATION DES PROJEKTS</t>
  </si>
  <si>
    <t>Projektnummer:</t>
  </si>
  <si>
    <t>Zweck</t>
  </si>
  <si>
    <t>Verantwortliche(r) für die finanzielle Bewertung:</t>
  </si>
  <si>
    <t>Tägliche Vergütung (einschließlich Arbeitgeberkosten) oder Vollzeit-Tagessatz²</t>
  </si>
  <si>
    <t>Personalkosten:</t>
  </si>
  <si>
    <t>Beginn (TT/MM/JJJJ)</t>
  </si>
  <si>
    <t>Beginn der Aktivitäten (TT/MM/JJJJ)</t>
  </si>
  <si>
    <t>Untervergebene Arbeiten</t>
  </si>
  <si>
    <t>Untervergabekosten:</t>
  </si>
  <si>
    <t>Aufenthaltskosten</t>
  </si>
  <si>
    <t>Aufenthaltskosten:</t>
  </si>
  <si>
    <t>Zwischensumme I</t>
  </si>
  <si>
    <t>ÜBERSICHT:</t>
  </si>
  <si>
    <t>Tabelle G.4: Reise- &amp;  Aufenthaltskosten</t>
  </si>
  <si>
    <t>Tabelle G.6: Produktionskosten</t>
  </si>
  <si>
    <t>Tabellen 5.b: IKT-Kosten (Computer &amp; audiovisuelle Ausrüstung, die im Rahmen des Projekts ERWORBEN wurde)</t>
  </si>
  <si>
    <t>Tabellen 5.c:  IKT-Kosten (Computer &amp; audiovisuelle Ausrüstung, die im Rahmen des Projekts GEMIETET oder GELEAST wurde)</t>
  </si>
  <si>
    <t>Bis (TT/MM/JJJJ)</t>
  </si>
  <si>
    <t>INSGESAMT</t>
  </si>
  <si>
    <t>INSGESAMT (I+II+III)</t>
  </si>
  <si>
    <t>INSGESAMT (I+II)</t>
  </si>
  <si>
    <t>Gesamtkosten:</t>
  </si>
  <si>
    <t>Gesamtbetrag angegebene Kosten</t>
  </si>
  <si>
    <t>Gesamtbetrag förderfähige Kosten</t>
  </si>
  <si>
    <t>Gesamtbetrag Vorfinanzierung</t>
  </si>
  <si>
    <t>Vorfinanzierung insgesamt (in %)</t>
  </si>
  <si>
    <t>GESAMTKOSTEN</t>
  </si>
  <si>
    <t>Verkehrsmittel</t>
  </si>
  <si>
    <t xml:space="preserve">Reisekosten </t>
  </si>
  <si>
    <t>Reise:</t>
  </si>
  <si>
    <t xml:space="preserve">G.3: Aufstellung der Personalkosten </t>
  </si>
  <si>
    <t>Reise- und Aufenthaltskosten:</t>
  </si>
  <si>
    <t>Gezahlte Vorfinanzierung</t>
  </si>
  <si>
    <t>Angegebener Betrag - Zwischenbericht</t>
  </si>
  <si>
    <r>
      <t xml:space="preserve">Zur Zahlung einer weiteren Vorfinanzierungstranche berechtigt </t>
    </r>
    <r>
      <rPr>
        <i/>
        <sz val="8"/>
        <rFont val="Arial"/>
        <family val="2"/>
      </rPr>
      <t>(70% ausgegeben)</t>
    </r>
  </si>
  <si>
    <t>Weitere Vorfinanzierungstranche (%)</t>
  </si>
  <si>
    <t>Betrag der weiteren Vorfinanzierungstranche</t>
  </si>
  <si>
    <t>ERGEBNISSE DER FINANZIELLEN BEWERTUNG - ZWISCHENBERICHT</t>
  </si>
  <si>
    <t>- Intérêts</t>
  </si>
  <si>
    <t>- Aide Nationale</t>
  </si>
  <si>
    <t>- Autres</t>
  </si>
  <si>
    <t>- Autres Programmes Communautaires</t>
  </si>
  <si>
    <t>- Autres Revenus (vente des produits, frais de participation aux séminaires, sponsors, etc.)</t>
  </si>
  <si>
    <t>- Autres sources (veuillez fournir les détails séparément)</t>
  </si>
  <si>
    <t>- Frais généraux</t>
  </si>
  <si>
    <t>- Fonds propres</t>
  </si>
  <si>
    <t>- Aide Régionale</t>
  </si>
  <si>
    <t>- Séjour (caché)</t>
  </si>
  <si>
    <t>- Déplacement et Séjour</t>
  </si>
  <si>
    <t>- Déplacement (caché)</t>
  </si>
  <si>
    <t>% de ventilation</t>
  </si>
  <si>
    <t>% Payé (EUR)</t>
  </si>
  <si>
    <t>(Signature du Représentant Légal et cachet de l'organisme contractant)</t>
  </si>
  <si>
    <r>
      <t>1</t>
    </r>
    <r>
      <rPr>
        <sz val="11"/>
        <rFont val="Arial"/>
        <family val="2"/>
      </rPr>
      <t xml:space="preserve"> Equivalent à temps plein se réfère au nombre d'heures de travail, par jour, tel que défini dans la législation nationale</t>
    </r>
  </si>
  <si>
    <t>Premier paiement de préfinancement</t>
  </si>
  <si>
    <r>
      <t>2</t>
    </r>
    <r>
      <rPr>
        <sz val="11"/>
        <rFont val="Arial"/>
        <family val="2"/>
      </rPr>
      <t xml:space="preserve"> Veuillez décrire le mode de calcul utilisé pour les coûts imputés au projet sur base de l'existence de pièce(s) justificative(s) valable(s)</t>
    </r>
  </si>
  <si>
    <t>Deuxième paiement de préfinancement</t>
  </si>
  <si>
    <t>Troisième paiement de préfinancement (si d'application)</t>
  </si>
  <si>
    <t>Quatrième paiement de préfinancement (si d'application)</t>
  </si>
  <si>
    <t>COUTS REELS</t>
  </si>
  <si>
    <t>REVENUS REELS</t>
  </si>
  <si>
    <t>Numéro de Convention:</t>
  </si>
  <si>
    <t>Montant payé (EUR)</t>
  </si>
  <si>
    <t>Solde</t>
  </si>
  <si>
    <t>Poste budgétaire</t>
  </si>
  <si>
    <t>Tableau de calcul pour frais inéligibles 1 - Frais de personnel</t>
  </si>
  <si>
    <t>Tableau de calcul pour frais inéligibles 2</t>
  </si>
  <si>
    <t>Ville (départ)</t>
  </si>
  <si>
    <t>Ville (destination)</t>
  </si>
  <si>
    <t>BUDGET CONTRACTUEL</t>
  </si>
  <si>
    <t>Frais</t>
  </si>
  <si>
    <t>Date des frais</t>
  </si>
  <si>
    <t>Code Pays</t>
  </si>
  <si>
    <t>Pays (départ)</t>
  </si>
  <si>
    <t>Pays (destination)</t>
  </si>
  <si>
    <t>Devise utilisée</t>
  </si>
  <si>
    <t>Date de clôture de l'évaluation financière:</t>
  </si>
  <si>
    <t>Date de paiement</t>
  </si>
  <si>
    <t>Dépenses déclarées * Taux de contribution communautaire maximal</t>
  </si>
  <si>
    <t>Déclaré:</t>
  </si>
  <si>
    <t>Degré d'utilisation pour le projet (en %)</t>
  </si>
  <si>
    <t>Montant de l'amortissement</t>
  </si>
  <si>
    <t>Durée de la location ou du leasing (en mois)</t>
  </si>
  <si>
    <t>Frais éligibles</t>
  </si>
  <si>
    <t>DEPENSES ELIGIBLES</t>
  </si>
  <si>
    <t>Dépenses éligibles * Taux de contribution communautaire maximal</t>
  </si>
  <si>
    <t>Date de fin (dd/mm/yyyy)</t>
  </si>
  <si>
    <t>Date de fin des activités (dd/mm/yyyy)</t>
  </si>
  <si>
    <t>DEPENSES</t>
  </si>
  <si>
    <t>Solde final (conduisant au paiement/remboursement)</t>
  </si>
  <si>
    <t>Appréciation finale du projet (0-10)</t>
  </si>
  <si>
    <t>Du (dd/mm/yyyy)</t>
  </si>
  <si>
    <t>G.1a: COUTS TOTAUX DU PROJET - VENTILATION DES SOURCES DE FINANCEMENT</t>
  </si>
  <si>
    <t>G.1B: COUTS TOTAUX DU PROJET - VENTILATION DES DEPENSES REALISEES</t>
  </si>
  <si>
    <t>G.1c: CALCUL DE LA SUBVENTION FINALE / SOLDE (COMMISSION / AGENCE NATIONALE)</t>
  </si>
  <si>
    <t>G.1c: DEMANDE DE PAIEMENT DU CONTRACTANT</t>
  </si>
  <si>
    <t>G.2a: Ventilation des sources de financement (par partenaire)</t>
  </si>
  <si>
    <t>G.2c: Détails des virements bancaires (entre le Contractant et les partenaires du projet)</t>
  </si>
  <si>
    <t>Supérieur</t>
  </si>
  <si>
    <t>Je, soussigné(e), déclare que l'information contenue dans ces tableaux est correcte et basée sur des coûts réels.</t>
  </si>
  <si>
    <t>I. Subventions</t>
  </si>
  <si>
    <t>I. Frais de personnel</t>
  </si>
  <si>
    <t>Frais relatifs aux TIC:</t>
  </si>
  <si>
    <t>TIC (5a)</t>
  </si>
  <si>
    <t>TIC (5b)</t>
  </si>
  <si>
    <t>TIC (5c)</t>
  </si>
  <si>
    <t>II. Frais de fonctionnement</t>
  </si>
  <si>
    <t>II. Autres sources de financement du projet</t>
  </si>
  <si>
    <t>III. Frais de sous-traitance</t>
  </si>
  <si>
    <t>SOURCES DE FINANCEMENT</t>
  </si>
  <si>
    <t>Inéligible 1 (dépense individuelle identifiée comme inéligible)</t>
  </si>
  <si>
    <t>Inéligible (article; partie d'article)</t>
  </si>
  <si>
    <t>Date d'acquisition inéligible</t>
  </si>
  <si>
    <t>Séjour inéligible</t>
  </si>
  <si>
    <t>Déplacement inéligible</t>
  </si>
  <si>
    <t>Inéligible:</t>
  </si>
  <si>
    <t>Intérêts ou autre(s) revenu(s) perçu(s)</t>
  </si>
  <si>
    <t>Article</t>
  </si>
  <si>
    <t>Langue (veuillez sélectionner):</t>
  </si>
  <si>
    <t>Contribution LdV (EUR)</t>
  </si>
  <si>
    <t>PLAFONNEMENT DES DEPENSES LDV</t>
  </si>
  <si>
    <t>REDUCTION LDV</t>
  </si>
  <si>
    <t>Contribution communautaire maximale pour les frais de personnel</t>
  </si>
  <si>
    <t>Taux de contribution communautaire maximal (provenant de la Convention)</t>
  </si>
  <si>
    <t>Contribution communautaire maximale (provenant de la Convention)</t>
  </si>
  <si>
    <t>Contribution communautaire maximale par rapport aux frais de personnel (provenant de la Convention)</t>
  </si>
  <si>
    <t>Frais mensuels de location ou de leasing</t>
  </si>
  <si>
    <t>Nom de la personne (une personne par voyage et par ligne)</t>
  </si>
  <si>
    <t>Nom de la personne</t>
  </si>
  <si>
    <t>Nature et spécification</t>
  </si>
  <si>
    <r>
      <t xml:space="preserve">Nombre de jours de travail pour le projet (équivalent temps-plein </t>
    </r>
    <r>
      <rPr>
        <b/>
        <sz val="11"/>
        <rFont val="Arial"/>
        <family val="2"/>
      </rPr>
      <t>1</t>
    </r>
    <r>
      <rPr>
        <sz val="11"/>
        <rFont val="Arial"/>
        <family val="2"/>
      </rPr>
      <t>)</t>
    </r>
  </si>
  <si>
    <t>Objectif du voyage</t>
  </si>
  <si>
    <t>Autres frais:</t>
  </si>
  <si>
    <t>Nom du partenaire</t>
  </si>
  <si>
    <t>N° du partenaire (obligatoire)</t>
  </si>
  <si>
    <t>Numéro du partenaire</t>
  </si>
  <si>
    <t>Période d'utilisation pour le projet (en mois)</t>
  </si>
  <si>
    <t>Frais de production:</t>
  </si>
  <si>
    <t>IDENTIFICATION DU PROJET</t>
  </si>
  <si>
    <t>Référence du projet:</t>
  </si>
  <si>
    <t>But</t>
  </si>
  <si>
    <t>Responsable de l'évaluation financière:</t>
  </si>
  <si>
    <t>Salaire (incluant les coûts pour l'employeur) ou le taux temps-plein journalier²</t>
  </si>
  <si>
    <t>Frais de personnel:</t>
  </si>
  <si>
    <t>Date de début (dd/mm/yyyy)</t>
  </si>
  <si>
    <t>Date de début des activités (dd/mm/yyyy)</t>
  </si>
  <si>
    <t>Activités de sous-traitance</t>
  </si>
  <si>
    <t>Frais de sous-traitance:</t>
  </si>
  <si>
    <t>Frais de séjour</t>
  </si>
  <si>
    <t>Séjour:</t>
  </si>
  <si>
    <t>Sous-total I</t>
  </si>
  <si>
    <t>RECAPITULATIF:</t>
  </si>
  <si>
    <t>Tableau G.4: Dépenses de déplacement et de séjour</t>
  </si>
  <si>
    <t>Tableau G.6: Frais de production</t>
  </si>
  <si>
    <t>Tableaux 5.b: Dépenses TIC (Achat d'équipement informatique et audiovisuel pendant la durée de vie du projet)</t>
  </si>
  <si>
    <t>Tableaux 5.c: Dépenses TIC (Location ou leasing d'équipement informatique et audiovisuel pendant la durée de vie du projet)</t>
  </si>
  <si>
    <t>Au (dd/mm/yyyy)</t>
  </si>
  <si>
    <t>Coûts totaux:</t>
  </si>
  <si>
    <t>Dépenses totales déclarées</t>
  </si>
  <si>
    <t>Dépenses totales éligibles</t>
  </si>
  <si>
    <t>Préfinancement Total</t>
  </si>
  <si>
    <t>Préfinancement Total (en %)</t>
  </si>
  <si>
    <t>COUT TOTAL</t>
  </si>
  <si>
    <t>Le(s) type(s) de transport</t>
  </si>
  <si>
    <t>Frais de déplacement</t>
  </si>
  <si>
    <t>Déplacement:</t>
  </si>
  <si>
    <t>G.3: Déclaration des frais de personnel</t>
  </si>
  <si>
    <t>Frais de déplacement et de séjour:</t>
  </si>
  <si>
    <t>Préfinancement payé</t>
  </si>
  <si>
    <t>Montant déclaré - Rapport intermédiaire</t>
  </si>
  <si>
    <r>
      <t xml:space="preserve">Eligible pour le préfinancement complémentaire </t>
    </r>
    <r>
      <rPr>
        <i/>
        <sz val="8"/>
        <rFont val="Arial"/>
        <family val="2"/>
      </rPr>
      <t>(70% dépensés)</t>
    </r>
  </si>
  <si>
    <t>Préfinancement complémentaire (%)</t>
  </si>
  <si>
    <t>Montant du préfinancement complémentaire</t>
  </si>
  <si>
    <t>RESULTATS DE L'EVALUATION FINANCIERE - RAPPORT INTERMEDIAIRE</t>
  </si>
  <si>
    <t>Référence</t>
  </si>
  <si>
    <t>Referenz</t>
  </si>
  <si>
    <t>G.2b: Ventilation des dépenses réalisées (par partenaire)</t>
  </si>
  <si>
    <t>- Equipment (up to 10 %)</t>
  </si>
  <si>
    <t>- Equipement  (jusqu'a 10%)</t>
  </si>
  <si>
    <t>- Ausrustung (bis zu 10%)</t>
  </si>
  <si>
    <t>(exemple) LLP/LdV/TOI/2007/LT/0001</t>
  </si>
  <si>
    <t>(Beispiel) LLP/LdV/TOI/2007/LT/0001</t>
  </si>
  <si>
    <t>(exemple) 2007-0001</t>
  </si>
  <si>
    <t>(Beispiel) 2007-0001</t>
  </si>
  <si>
    <t>- Subcontracting costs (up to 30%)</t>
  </si>
  <si>
    <t>Coûts de sous-traitance (jusqu'a 30%)</t>
  </si>
  <si>
    <t>Nature&amp;Specification</t>
  </si>
  <si>
    <t>Depreciation time (months)</t>
  </si>
  <si>
    <t>Purchase cost</t>
  </si>
  <si>
    <t>Purchase date (dd/mm/yyyy)</t>
  </si>
  <si>
    <t>Name of activities</t>
  </si>
  <si>
    <t>Final Community Grant (minimum of a &amp; i)</t>
  </si>
  <si>
    <t>Subvention communautaire finale (minimum pour a &amp; i)</t>
  </si>
  <si>
    <t>Endgültiger Gemeinschaftszuschuss (Minimum von a &amp; i)</t>
  </si>
  <si>
    <t>LI</t>
  </si>
  <si>
    <t>Durée (en nombre de jours et de nuits passés sur place)</t>
  </si>
  <si>
    <t>Kosten für Untervergabe (bis zu 30%)</t>
  </si>
  <si>
    <t>Duration (no. of days which include overnight stays)</t>
  </si>
  <si>
    <t xml:space="preserve">Dauer (Anzahl von Tagen mit Übernachtung)
</t>
  </si>
  <si>
    <t>Tableau G.6: Autres frais</t>
  </si>
  <si>
    <t>Tabelle G.6: Sonstige Kosten</t>
  </si>
  <si>
    <t>Tableau G.7: Frais de sous-traitance</t>
  </si>
  <si>
    <t>Tabelle G.7: Untervergabekosten</t>
  </si>
  <si>
    <t>Tableaux G5.:Frais d'équipement (seul la depreciation)</t>
  </si>
  <si>
    <t>Tabellen G5.: Ausrustungskosten (nur der Abschreibungsbetrag)</t>
  </si>
  <si>
    <t>LdV Expenditure Ceiling (Direct Costs )</t>
  </si>
  <si>
    <t>Plafonnement des dépenses LdV (Frais Directs )</t>
  </si>
  <si>
    <t>LdV-Obergrenze für Ausgaben (Direkte Kosten )</t>
  </si>
  <si>
    <t>Sub-total II</t>
  </si>
  <si>
    <t>Sous-total II</t>
  </si>
  <si>
    <t>Zwischensumme II</t>
  </si>
  <si>
    <t>III. Coûts directs</t>
  </si>
  <si>
    <t>III. Direkte Kosten</t>
  </si>
  <si>
    <t>IV. Indirect costs (up to 7%)</t>
  </si>
  <si>
    <t>IV. Coûts indirects (jusqu'a 7%)</t>
  </si>
  <si>
    <t>IV. Indirecte Kosten (bis zu 7%)</t>
  </si>
  <si>
    <t>TOTAL (III + IV)</t>
  </si>
  <si>
    <t>INSGESAMT (III+IV)</t>
  </si>
  <si>
    <t>(c)</t>
  </si>
  <si>
    <t>(d) = (c)*(b)</t>
  </si>
  <si>
    <t>(h)=e-f</t>
  </si>
  <si>
    <t>(i)</t>
  </si>
  <si>
    <t>(j)=h-i</t>
  </si>
  <si>
    <t>LdV Expenditure Ceiling ('eligible' Total costs)</t>
  </si>
  <si>
    <t>Plafonnement des dépenses LdV (Frais total 'éligibles' )</t>
  </si>
  <si>
    <t>LdV-Obergrenze für Ausgaben (Gesamtkosten)</t>
  </si>
  <si>
    <t>Ineligible 2 (maximum variation of 10% exceeded)</t>
  </si>
  <si>
    <t>Inéligible 2 (variation maximale de 10 % )</t>
  </si>
  <si>
    <t>Nicht förderfähig 2 (maximale Abweichung von 10 %)</t>
  </si>
  <si>
    <t>Abschreibungsperiode</t>
  </si>
  <si>
    <t>Anschaffungsdatum</t>
  </si>
  <si>
    <t>Anschaffungskosten</t>
  </si>
  <si>
    <t>Durée d'amortissement</t>
  </si>
  <si>
    <t>Date d'achat</t>
  </si>
  <si>
    <t>Frais d'achat</t>
  </si>
  <si>
    <t>Final Community Grant (minimum of a &amp; d)</t>
  </si>
  <si>
    <t>Subvention communautaire finale (minimum pour a &amp; d)</t>
  </si>
  <si>
    <t>Endgültiger Gemeinschaftszuschuss (Minimum von a &amp; d)</t>
  </si>
  <si>
    <t>Table J.6: Production Costs</t>
  </si>
  <si>
    <t>Invoice Reference No.</t>
  </si>
  <si>
    <t>staff category</t>
  </si>
  <si>
    <t>Total Eligible Expenditure * Maximum Community % Contribution</t>
  </si>
  <si>
    <t>(i) = (h)*(b)</t>
  </si>
  <si>
    <t>Reference No.</t>
  </si>
  <si>
    <t>Ineligible Manager</t>
  </si>
  <si>
    <t>Ineligible Researcher</t>
  </si>
  <si>
    <t>Ineligible Technical</t>
  </si>
  <si>
    <t>Ineleigible Administrative</t>
  </si>
  <si>
    <t>Verification of ineligible cost necessary?</t>
  </si>
  <si>
    <t>Staff category reference  (See footnote 3 at the bottom of this worksheet)</t>
  </si>
  <si>
    <t>3  Please use following reference numbers 1  Manager; 2  Researcher teacher and/or trainer; 3 Technical; 4 Administrative</t>
  </si>
  <si>
    <r>
      <t xml:space="preserve">Eligible for Additional Pre-financing </t>
    </r>
    <r>
      <rPr>
        <i/>
        <sz val="8"/>
        <rFont val="Arial"/>
        <family val="2"/>
      </rPr>
      <t>(70% Spent) calculation based on declared cost</t>
    </r>
  </si>
  <si>
    <t>Eligible for Additional Pre-financing (70% Spent) calculation based on eligible cost</t>
  </si>
  <si>
    <t>Other Income Earned</t>
  </si>
  <si>
    <t>A.1a: TOTAL PROJECT COSTS - BREAKDOWN OF INCOME SOURCES</t>
  </si>
  <si>
    <t>A.1b: TOTAL PROJECT COSTS - BREAKDOWN OF EXPENDITURE INCURRED</t>
  </si>
  <si>
    <t>A.1c: CALCULATION OF FINAL GRANT / BALANCE (COMMISSION / NATIONAL AGENCY)</t>
  </si>
  <si>
    <t>A.1c: REQUEST FOR PAYMENT FROM CONTRACTOR</t>
  </si>
  <si>
    <t>A.2a: Breakdown of Income Sources (by partner)</t>
  </si>
  <si>
    <t>A.2b: Breakdown of Expenses incurred (by partner)</t>
  </si>
  <si>
    <t>A.2c: Details of Bank Transfers between Contractor and Partners and the remaining LDV funds attributable to the Contractor</t>
  </si>
  <si>
    <t>Table A.4: Travel &amp; Subsistence Expenses</t>
  </si>
  <si>
    <t>Table A.6: Other Costs</t>
  </si>
  <si>
    <t>Table A.7: Sub-contracting Costs</t>
  </si>
  <si>
    <t xml:space="preserve">Tables A.5. Equipment Costs </t>
  </si>
  <si>
    <t>A.3: Declaration of Staff Costs</t>
  </si>
  <si>
    <t>A2c - 001</t>
  </si>
  <si>
    <t>A2c - 002</t>
  </si>
  <si>
    <t>A2c - 003</t>
  </si>
  <si>
    <t>A2c - 004</t>
  </si>
  <si>
    <t>A2c - 005</t>
  </si>
  <si>
    <t>A2c - 006</t>
  </si>
  <si>
    <t>A2c - 007</t>
  </si>
  <si>
    <t>A2c - 008</t>
  </si>
  <si>
    <t>A2c - 009</t>
  </si>
  <si>
    <t>A2c - 010</t>
  </si>
  <si>
    <t>A2c - 011</t>
  </si>
  <si>
    <t>A2c - 012</t>
  </si>
  <si>
    <t>A2c - 013</t>
  </si>
  <si>
    <t>A2c - 014</t>
  </si>
  <si>
    <t>A2c - 015</t>
  </si>
  <si>
    <t>A2c - 016</t>
  </si>
  <si>
    <t>A2c - 017</t>
  </si>
  <si>
    <t>A2c - 018</t>
  </si>
  <si>
    <t>A2c - 019</t>
  </si>
  <si>
    <t>A2c - 020</t>
  </si>
  <si>
    <t>A2c - 021</t>
  </si>
  <si>
    <t>A2c - 022</t>
  </si>
  <si>
    <t>A2c - 023</t>
  </si>
  <si>
    <t>A2c - 024</t>
  </si>
  <si>
    <t>A2c - 025</t>
  </si>
  <si>
    <t>A2c - 026</t>
  </si>
  <si>
    <t>A2c - 027</t>
  </si>
  <si>
    <t>A2c - 028</t>
  </si>
  <si>
    <t>A2c - 029</t>
  </si>
  <si>
    <t>A2c - 030</t>
  </si>
  <si>
    <t>A2c - 031</t>
  </si>
  <si>
    <t>A2c - 032</t>
  </si>
  <si>
    <t>A2c - 033</t>
  </si>
  <si>
    <t>A2c - 034</t>
  </si>
  <si>
    <t>A2c - 035</t>
  </si>
  <si>
    <t>A2c - 036</t>
  </si>
  <si>
    <t>A2c - 037</t>
  </si>
  <si>
    <t>A2c - 038</t>
  </si>
  <si>
    <t>A2c - 039</t>
  </si>
  <si>
    <t>A2c - 040</t>
  </si>
  <si>
    <t>A2c - 041</t>
  </si>
  <si>
    <t>A2c - 042</t>
  </si>
  <si>
    <t>A2c - 043</t>
  </si>
  <si>
    <t>A2c - 044</t>
  </si>
  <si>
    <t>A2c - 045</t>
  </si>
  <si>
    <t>A2c - 046</t>
  </si>
  <si>
    <t>A2c - 047</t>
  </si>
  <si>
    <t>A2c - 048</t>
  </si>
  <si>
    <t>A2c - 049</t>
  </si>
  <si>
    <t>A2c - 050</t>
  </si>
  <si>
    <t>A2c - 051</t>
  </si>
  <si>
    <t>A2c - 052</t>
  </si>
  <si>
    <t>A2c - 053</t>
  </si>
  <si>
    <t>A2c - 054</t>
  </si>
  <si>
    <t>A2c - 055</t>
  </si>
  <si>
    <t>A2c - 056</t>
  </si>
  <si>
    <t>A2c - 057</t>
  </si>
  <si>
    <t>A2c - 058</t>
  </si>
  <si>
    <t>A2c - 059</t>
  </si>
  <si>
    <t>A2c - 060</t>
  </si>
  <si>
    <t>A2c - 061</t>
  </si>
  <si>
    <t>A2c - 062</t>
  </si>
  <si>
    <t>Operating costs</t>
  </si>
  <si>
    <t>Ineligible due to limits exceeded (for Equipment, Subcontracting and Indirect costs)</t>
  </si>
  <si>
    <t>ELIGIBLE EXPENDITURE (BEFORE REDUCTION DUE TO SCORE)</t>
  </si>
  <si>
    <t>FINAL ELIGIBLE EXPENDITURE</t>
  </si>
  <si>
    <t>FINAL %</t>
  </si>
  <si>
    <t>Ineligible due to limits exceeded</t>
  </si>
  <si>
    <t>(example) UK/12/LLP-LdV/TOI-500</t>
  </si>
  <si>
    <t>(example) 2012-4-GB2-LEO05-00000</t>
  </si>
  <si>
    <t>Total Eligible Expenditure (before reducing staff due to score)</t>
  </si>
  <si>
    <t>CH</t>
  </si>
  <si>
    <t>HR</t>
  </si>
  <si>
    <t>amend this figure based on real final project rating! (score needs to be in whole numbers only)</t>
  </si>
  <si>
    <t>max eligible equipment (before ineligible 2 operational costs) based on actual figures for all other cost categories (if costs in other cost headings change, this figure will change as well)</t>
  </si>
  <si>
    <t>max eligible subcontr (before ineligible 2 operational costs) based on actual figures for all other cost categories (if costs in other cost headings change, this figure will change as well)</t>
  </si>
  <si>
    <t>% OF INDIRECT COSTS FROM CONTRACT</t>
  </si>
  <si>
    <t>II. Heading B: Operating Costs</t>
  </si>
  <si>
    <t>I. Heading A: Staff Costs</t>
  </si>
  <si>
    <t>III. Direct costs [A + B]</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</si>
</sst>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0.000000"/>
    <numFmt numFmtId="189" formatCode="0.00000"/>
    <numFmt numFmtId="190" formatCode="0.0000"/>
    <numFmt numFmtId="191" formatCode="0.000"/>
    <numFmt numFmtId="192" formatCode="0_ ;\-0\ "/>
    <numFmt numFmtId="193" formatCode="_(* #,##0.00_);_(* \(#,##0.00\);_(* &quot;-&quot;??_);_(@_)"/>
    <numFmt numFmtId="194" formatCode="_(* #,##0_);_(* \(#,##0\);_(* &quot;-&quot;_);_(@_)"/>
    <numFmt numFmtId="195" formatCode="_(&quot;$&quot;* #,##0.00_);_(&quot;$&quot;* \(#,##0.00\);_(&quot;$&quot;* &quot;-&quot;??_);_(@_)"/>
    <numFmt numFmtId="196" formatCode="_(&quot;$&quot;* #,##0_);_(&quot;$&quot;* \(#,##0\);_(&quot;$&quot;* &quot;-&quot;_);_(@_)"/>
    <numFmt numFmtId="197" formatCode="_-&quot;£&quot;* #,##0.00_-;[Red]\-&quot;£&quot;* #,##0.00_-;_-&quot;£&quot;* &quot;-&quot;??_-;_-@_-"/>
    <numFmt numFmtId="198" formatCode="0.0%"/>
    <numFmt numFmtId="199" formatCode="[$-809]dd\ mmmm\ yyyy"/>
    <numFmt numFmtId="200" formatCode="[$€-2]\ #,##0.00"/>
    <numFmt numFmtId="201" formatCode="0.0"/>
    <numFmt numFmtId="202" formatCode="#,##0\ _F_B"/>
    <numFmt numFmtId="203" formatCode="0.0000000"/>
    <numFmt numFmtId="204" formatCode="0.00000000"/>
    <numFmt numFmtId="205" formatCode="&quot;Yes&quot;;&quot;Yes&quot;;&quot;No&quot;"/>
    <numFmt numFmtId="206" formatCode="&quot;True&quot;;&quot;True&quot;;&quot;False&quot;"/>
    <numFmt numFmtId="207" formatCode="&quot;On&quot;;&quot;On&quot;;&quot;Off&quot;"/>
    <numFmt numFmtId="208" formatCode="[$-80C]dddd\ d\ mmmm\ yyyy"/>
    <numFmt numFmtId="209" formatCode="[$€-2]\ #,##0.00_);[Red]\([$€-2]\ #,##0.00\)"/>
  </numFmts>
  <fonts count="57">
    <font>
      <sz val="10"/>
      <name val="Arial"/>
      <family val="0"/>
    </font>
    <font>
      <b/>
      <sz val="10"/>
      <name val="Arial"/>
      <family val="2"/>
    </font>
    <font>
      <b/>
      <sz val="9"/>
      <name val="Arial"/>
      <family val="2"/>
    </font>
    <font>
      <b/>
      <sz val="12"/>
      <name val="Arial"/>
      <family val="2"/>
    </font>
    <font>
      <sz val="10"/>
      <color indexed="8"/>
      <name val="Arial"/>
      <family val="0"/>
    </font>
    <font>
      <b/>
      <sz val="10"/>
      <color indexed="8"/>
      <name val="Arial"/>
      <family val="2"/>
    </font>
    <font>
      <sz val="9"/>
      <name val="Arial"/>
      <family val="2"/>
    </font>
    <font>
      <u val="single"/>
      <sz val="10"/>
      <color indexed="12"/>
      <name val="Arial"/>
      <family val="0"/>
    </font>
    <font>
      <u val="single"/>
      <sz val="10"/>
      <color indexed="36"/>
      <name val="Arial"/>
      <family val="0"/>
    </font>
    <font>
      <b/>
      <sz val="8"/>
      <name val="Arial"/>
      <family val="2"/>
    </font>
    <font>
      <i/>
      <sz val="8"/>
      <name val="Arial"/>
      <family val="2"/>
    </font>
    <font>
      <sz val="8"/>
      <name val="Arial"/>
      <family val="0"/>
    </font>
    <font>
      <b/>
      <vertAlign val="superscript"/>
      <sz val="8"/>
      <name val="Arial"/>
      <family val="2"/>
    </font>
    <font>
      <sz val="6"/>
      <name val="Arial"/>
      <family val="2"/>
    </font>
    <font>
      <sz val="6"/>
      <color indexed="10"/>
      <name val="Arial"/>
      <family val="2"/>
    </font>
    <font>
      <sz val="11"/>
      <name val="Arial"/>
      <family val="2"/>
    </font>
    <font>
      <vertAlign val="superscript"/>
      <sz val="11"/>
      <name val="Arial"/>
      <family val="2"/>
    </font>
    <font>
      <b/>
      <sz val="11"/>
      <name val="Arial"/>
      <family val="2"/>
    </font>
    <font>
      <b/>
      <vertAlign val="superscript"/>
      <sz val="12"/>
      <name val="Arial"/>
      <family val="2"/>
    </font>
    <font>
      <sz val="8"/>
      <name val="Tahoma"/>
      <family val="0"/>
    </font>
    <font>
      <b/>
      <sz val="8"/>
      <name val="Tahoma"/>
      <family val="0"/>
    </font>
    <font>
      <b/>
      <sz val="10"/>
      <color indexed="10"/>
      <name val="Arial"/>
      <family val="2"/>
    </font>
    <font>
      <b/>
      <u val="single"/>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lightDown">
        <fgColor indexed="47"/>
        <bgColor indexed="47"/>
      </patternFill>
    </fill>
    <fill>
      <patternFill patternType="solid">
        <fgColor indexed="26"/>
        <bgColor indexed="64"/>
      </patternFill>
    </fill>
    <fill>
      <patternFill patternType="lightDown">
        <fgColor indexed="47"/>
        <bgColor indexed="26"/>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lightDown">
        <fgColor indexed="47"/>
        <bgColor indexed="10"/>
      </patternFill>
    </fill>
    <fill>
      <patternFill patternType="lightDown">
        <fgColor indexed="47"/>
        <bgColor indexed="53"/>
      </patternFill>
    </fill>
    <fill>
      <patternFill patternType="solid">
        <fgColor indexed="53"/>
        <bgColor indexed="64"/>
      </patternFill>
    </fill>
    <fill>
      <patternFill patternType="solid">
        <fgColor indexed="13"/>
        <bgColor indexed="64"/>
      </patternFill>
    </fill>
    <fill>
      <patternFill patternType="lightDown">
        <fgColor indexed="47"/>
        <bgColor indexed="13"/>
      </patternFill>
    </fill>
    <fill>
      <patternFill patternType="solid">
        <fgColor indexed="51"/>
        <bgColor indexed="64"/>
      </patternFill>
    </fill>
    <fill>
      <patternFill patternType="lightDown">
        <fgColor indexed="47"/>
        <bgColor indexed="51"/>
      </patternFill>
    </fill>
    <fill>
      <patternFill patternType="solid">
        <fgColor indexed="51"/>
        <bgColor indexed="64"/>
      </patternFill>
    </fill>
    <fill>
      <patternFill patternType="solid">
        <fgColor indexed="22"/>
        <bgColor indexed="64"/>
      </patternFill>
    </fill>
    <fill>
      <patternFill patternType="lightDown">
        <fgColor indexed="47"/>
        <bgColor indexed="52"/>
      </patternFill>
    </fill>
    <fill>
      <patternFill patternType="lightDown">
        <fgColor indexed="47"/>
        <bgColor theme="9" tint="-0.24997000396251678"/>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medium"/>
      <bottom style="medium"/>
    </border>
    <border>
      <left style="thin"/>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color indexed="63"/>
      </bottom>
    </border>
    <border>
      <left style="medium"/>
      <right style="medium"/>
      <top style="dotted"/>
      <bottom>
        <color indexed="63"/>
      </bottom>
    </border>
    <border>
      <left style="medium"/>
      <right style="medium"/>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thin"/>
    </border>
    <border>
      <left style="medium"/>
      <right style="medium"/>
      <top style="thin"/>
      <bottom>
        <color indexed="63"/>
      </bottom>
    </border>
    <border>
      <left style="medium"/>
      <right style="medium"/>
      <top style="hair"/>
      <bottom style="hair"/>
    </border>
    <border>
      <left style="thin"/>
      <right style="thin"/>
      <top style="thin"/>
      <bottom style="thin"/>
    </border>
    <border>
      <left style="thin"/>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style="thin"/>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thin"/>
      <top>
        <color indexed="63"/>
      </top>
      <bottom style="thin"/>
    </border>
    <border>
      <left>
        <color indexed="63"/>
      </left>
      <right style="thin"/>
      <top style="thin"/>
      <bottom>
        <color indexed="63"/>
      </bottom>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medium"/>
      <top>
        <color indexed="63"/>
      </top>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 fillId="0" borderId="0">
      <alignment/>
      <protection/>
    </xf>
    <xf numFmtId="0" fontId="42" fillId="19" borderId="1" applyNumberFormat="0" applyAlignment="0" applyProtection="0"/>
    <xf numFmtId="0" fontId="43" fillId="20" borderId="2" applyNumberFormat="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3" applyNumberFormat="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31" borderId="7" applyNumberFormat="0" applyFont="0" applyAlignment="0" applyProtection="0"/>
    <xf numFmtId="0" fontId="53" fillId="0" borderId="8" applyNumberFormat="0" applyFill="0" applyAlignment="0" applyProtection="0"/>
    <xf numFmtId="0" fontId="54" fillId="0" borderId="9"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6" fillId="27" borderId="1" applyNumberFormat="0" applyAlignment="0" applyProtection="0"/>
  </cellStyleXfs>
  <cellXfs count="361">
    <xf numFmtId="0" fontId="0" fillId="0" borderId="0" xfId="0" applyAlignment="1">
      <alignment/>
    </xf>
    <xf numFmtId="0" fontId="2" fillId="32" borderId="10" xfId="0" applyFont="1" applyFill="1" applyBorder="1" applyAlignment="1" applyProtection="1">
      <alignment/>
      <protection/>
    </xf>
    <xf numFmtId="0" fontId="2" fillId="32" borderId="11" xfId="0" applyFont="1" applyFill="1" applyBorder="1" applyAlignment="1" applyProtection="1">
      <alignment/>
      <protection/>
    </xf>
    <xf numFmtId="0" fontId="2" fillId="32" borderId="12" xfId="0" applyFont="1" applyFill="1" applyBorder="1" applyAlignment="1" applyProtection="1">
      <alignment/>
      <protection/>
    </xf>
    <xf numFmtId="0" fontId="2" fillId="32" borderId="13" xfId="0" applyFont="1" applyFill="1" applyBorder="1" applyAlignment="1" applyProtection="1">
      <alignment/>
      <protection/>
    </xf>
    <xf numFmtId="0" fontId="3" fillId="32" borderId="13" xfId="0" applyFont="1" applyFill="1" applyBorder="1" applyAlignment="1" applyProtection="1">
      <alignment horizontal="left" vertical="center" wrapText="1"/>
      <protection/>
    </xf>
    <xf numFmtId="0" fontId="1" fillId="32" borderId="10" xfId="0" applyFont="1" applyFill="1" applyBorder="1" applyAlignment="1" applyProtection="1">
      <alignment horizontal="center" vertical="center" wrapText="1"/>
      <protection/>
    </xf>
    <xf numFmtId="0" fontId="1" fillId="32" borderId="13" xfId="0" applyFont="1" applyFill="1" applyBorder="1" applyAlignment="1" applyProtection="1">
      <alignment horizontal="left" vertical="center"/>
      <protection/>
    </xf>
    <xf numFmtId="0" fontId="6" fillId="32" borderId="14" xfId="0" applyFont="1" applyFill="1" applyBorder="1" applyAlignment="1" applyProtection="1" quotePrefix="1">
      <alignment horizontal="left" vertical="center"/>
      <protection/>
    </xf>
    <xf numFmtId="0" fontId="6" fillId="32" borderId="15" xfId="0" applyFont="1" applyFill="1" applyBorder="1" applyAlignment="1" applyProtection="1" quotePrefix="1">
      <alignment horizontal="left" vertical="center"/>
      <protection/>
    </xf>
    <xf numFmtId="0" fontId="6" fillId="32" borderId="16" xfId="0" applyFont="1" applyFill="1" applyBorder="1" applyAlignment="1" applyProtection="1" quotePrefix="1">
      <alignment horizontal="left" vertical="center"/>
      <protection/>
    </xf>
    <xf numFmtId="0" fontId="1" fillId="33" borderId="10" xfId="0" applyFont="1" applyFill="1" applyBorder="1" applyAlignment="1" applyProtection="1">
      <alignment horizontal="center" vertical="center"/>
      <protection/>
    </xf>
    <xf numFmtId="0" fontId="3" fillId="32" borderId="13" xfId="0" applyFont="1" applyFill="1" applyBorder="1" applyAlignment="1" applyProtection="1">
      <alignment horizontal="left" vertical="center"/>
      <protection/>
    </xf>
    <xf numFmtId="0" fontId="6" fillId="32" borderId="17" xfId="0" applyFont="1" applyFill="1" applyBorder="1" applyAlignment="1" applyProtection="1" quotePrefix="1">
      <alignment horizontal="left" vertical="center"/>
      <protection/>
    </xf>
    <xf numFmtId="0" fontId="10" fillId="32" borderId="18" xfId="0" applyFont="1" applyFill="1" applyBorder="1" applyAlignment="1" applyProtection="1">
      <alignment horizontal="center" vertical="center"/>
      <protection/>
    </xf>
    <xf numFmtId="0" fontId="10" fillId="34" borderId="0" xfId="0" applyFont="1" applyFill="1" applyAlignment="1" applyProtection="1">
      <alignment horizontal="center"/>
      <protection/>
    </xf>
    <xf numFmtId="0" fontId="10" fillId="32" borderId="19" xfId="0" applyFont="1" applyFill="1" applyBorder="1" applyAlignment="1" applyProtection="1">
      <alignment horizontal="center" vertical="center"/>
      <protection/>
    </xf>
    <xf numFmtId="0" fontId="10" fillId="32" borderId="20" xfId="0" applyFont="1" applyFill="1" applyBorder="1" applyAlignment="1" applyProtection="1">
      <alignment horizontal="center" vertical="center"/>
      <protection/>
    </xf>
    <xf numFmtId="0" fontId="2" fillId="32" borderId="13" xfId="0" applyFont="1" applyFill="1" applyBorder="1" applyAlignment="1" applyProtection="1">
      <alignment horizontal="center"/>
      <protection/>
    </xf>
    <xf numFmtId="9" fontId="2" fillId="32" borderId="21" xfId="0" applyNumberFormat="1" applyFont="1" applyFill="1" applyBorder="1" applyAlignment="1" applyProtection="1">
      <alignment horizontal="center"/>
      <protection/>
    </xf>
    <xf numFmtId="1" fontId="2" fillId="33" borderId="11" xfId="0" applyNumberFormat="1" applyFont="1" applyFill="1" applyBorder="1" applyAlignment="1" applyProtection="1">
      <alignment horizontal="center"/>
      <protection/>
    </xf>
    <xf numFmtId="1" fontId="2" fillId="33" borderId="12" xfId="0" applyNumberFormat="1" applyFont="1" applyFill="1" applyBorder="1" applyAlignment="1" applyProtection="1">
      <alignment horizontal="center"/>
      <protection/>
    </xf>
    <xf numFmtId="10" fontId="0" fillId="0" borderId="22" xfId="0" applyNumberFormat="1" applyFont="1" applyFill="1" applyBorder="1" applyAlignment="1" applyProtection="1">
      <alignment horizontal="center" vertical="center"/>
      <protection locked="0"/>
    </xf>
    <xf numFmtId="0" fontId="9" fillId="32" borderId="10" xfId="0" applyFont="1" applyFill="1" applyBorder="1" applyAlignment="1" applyProtection="1">
      <alignment horizontal="center" vertical="center" wrapText="1"/>
      <protection/>
    </xf>
    <xf numFmtId="0" fontId="6" fillId="32" borderId="23" xfId="0" applyFont="1" applyFill="1" applyBorder="1" applyAlignment="1" applyProtection="1" quotePrefix="1">
      <alignment horizontal="left" vertical="center"/>
      <protection/>
    </xf>
    <xf numFmtId="0" fontId="6" fillId="32" borderId="24" xfId="0" applyFont="1" applyFill="1" applyBorder="1" applyAlignment="1" applyProtection="1" quotePrefix="1">
      <alignment horizontal="left" vertical="center"/>
      <protection/>
    </xf>
    <xf numFmtId="0" fontId="5" fillId="32" borderId="25" xfId="0" applyFont="1" applyFill="1" applyBorder="1" applyAlignment="1" applyProtection="1">
      <alignment horizontal="center" vertical="center"/>
      <protection/>
    </xf>
    <xf numFmtId="0" fontId="1" fillId="32" borderId="25" xfId="0" applyFont="1" applyFill="1" applyBorder="1" applyAlignment="1" applyProtection="1">
      <alignment horizontal="center" vertical="center"/>
      <protection/>
    </xf>
    <xf numFmtId="0" fontId="1" fillId="32" borderId="10" xfId="0" applyFont="1" applyFill="1" applyBorder="1" applyAlignment="1" applyProtection="1">
      <alignment vertical="center"/>
      <protection/>
    </xf>
    <xf numFmtId="0" fontId="3" fillId="32" borderId="13" xfId="0" applyFont="1" applyFill="1" applyBorder="1" applyAlignment="1" applyProtection="1">
      <alignment vertical="center"/>
      <protection/>
    </xf>
    <xf numFmtId="0" fontId="0" fillId="33" borderId="25" xfId="0" applyNumberFormat="1" applyFont="1" applyFill="1" applyBorder="1" applyAlignment="1" applyProtection="1">
      <alignment horizontal="center" vertical="center"/>
      <protection/>
    </xf>
    <xf numFmtId="0" fontId="0" fillId="33" borderId="11" xfId="0" applyNumberFormat="1" applyFont="1" applyFill="1" applyBorder="1" applyAlignment="1" applyProtection="1">
      <alignment horizontal="center" vertical="center"/>
      <protection/>
    </xf>
    <xf numFmtId="0" fontId="6" fillId="32" borderId="25" xfId="0" applyFont="1" applyFill="1" applyBorder="1" applyAlignment="1" applyProtection="1" quotePrefix="1">
      <alignment vertical="center"/>
      <protection/>
    </xf>
    <xf numFmtId="0" fontId="6" fillId="32" borderId="11" xfId="0" applyFont="1" applyFill="1" applyBorder="1" applyAlignment="1" applyProtection="1" quotePrefix="1">
      <alignment vertical="center"/>
      <protection/>
    </xf>
    <xf numFmtId="10" fontId="0" fillId="33" borderId="26" xfId="0" applyNumberFormat="1" applyFont="1" applyFill="1" applyBorder="1" applyAlignment="1" applyProtection="1">
      <alignment horizontal="center" vertical="center"/>
      <protection/>
    </xf>
    <xf numFmtId="10" fontId="0" fillId="33" borderId="27" xfId="0" applyNumberFormat="1" applyFont="1" applyFill="1" applyBorder="1" applyAlignment="1" applyProtection="1">
      <alignment horizontal="center" vertical="center"/>
      <protection/>
    </xf>
    <xf numFmtId="10" fontId="0" fillId="33" borderId="28" xfId="0" applyNumberFormat="1" applyFont="1" applyFill="1" applyBorder="1" applyAlignment="1" applyProtection="1">
      <alignment horizontal="center" vertical="center"/>
      <protection/>
    </xf>
    <xf numFmtId="10" fontId="1" fillId="33" borderId="10" xfId="0" applyNumberFormat="1" applyFont="1" applyFill="1" applyBorder="1" applyAlignment="1" applyProtection="1">
      <alignment horizontal="center" vertical="center"/>
      <protection/>
    </xf>
    <xf numFmtId="10" fontId="3" fillId="33" borderId="10" xfId="0" applyNumberFormat="1" applyFont="1" applyFill="1" applyBorder="1" applyAlignment="1" applyProtection="1">
      <alignment horizontal="center" vertical="center"/>
      <protection/>
    </xf>
    <xf numFmtId="10" fontId="1" fillId="33" borderId="29" xfId="0" applyNumberFormat="1" applyFont="1" applyFill="1" applyBorder="1" applyAlignment="1" applyProtection="1">
      <alignment horizontal="center" vertical="center"/>
      <protection/>
    </xf>
    <xf numFmtId="10" fontId="0" fillId="33" borderId="25" xfId="0" applyNumberFormat="1" applyFont="1" applyFill="1" applyBorder="1" applyAlignment="1" applyProtection="1">
      <alignment horizontal="center" vertical="center"/>
      <protection/>
    </xf>
    <xf numFmtId="10" fontId="0" fillId="33" borderId="11" xfId="0" applyNumberFormat="1" applyFont="1" applyFill="1" applyBorder="1" applyAlignment="1" applyProtection="1">
      <alignment horizontal="center" vertical="center"/>
      <protection/>
    </xf>
    <xf numFmtId="10" fontId="0" fillId="33" borderId="30" xfId="0" applyNumberFormat="1" applyFont="1" applyFill="1" applyBorder="1" applyAlignment="1" applyProtection="1">
      <alignment horizontal="center" vertical="center"/>
      <protection/>
    </xf>
    <xf numFmtId="0" fontId="2" fillId="35" borderId="25" xfId="0" applyFont="1" applyFill="1" applyBorder="1" applyAlignment="1" applyProtection="1">
      <alignment horizontal="center" vertical="center" wrapText="1"/>
      <protection/>
    </xf>
    <xf numFmtId="0" fontId="0" fillId="34" borderId="0" xfId="0" applyFont="1" applyFill="1" applyAlignment="1" applyProtection="1">
      <alignment vertical="center"/>
      <protection/>
    </xf>
    <xf numFmtId="0" fontId="0" fillId="34" borderId="0" xfId="0" applyFont="1" applyFill="1" applyAlignment="1" applyProtection="1">
      <alignment/>
      <protection/>
    </xf>
    <xf numFmtId="0" fontId="1" fillId="36" borderId="10" xfId="0" applyFont="1" applyFill="1" applyBorder="1" applyAlignment="1" applyProtection="1">
      <alignment horizontal="center" vertical="center" wrapText="1"/>
      <protection/>
    </xf>
    <xf numFmtId="0" fontId="6" fillId="32" borderId="14" xfId="0" applyFont="1" applyFill="1" applyBorder="1" applyAlignment="1" applyProtection="1">
      <alignment vertical="center" wrapText="1"/>
      <protection/>
    </xf>
    <xf numFmtId="0" fontId="6" fillId="32" borderId="15" xfId="0" applyFont="1" applyFill="1" applyBorder="1" applyAlignment="1" applyProtection="1">
      <alignment vertical="center" wrapText="1"/>
      <protection/>
    </xf>
    <xf numFmtId="0" fontId="6" fillId="32" borderId="15" xfId="0" applyFont="1" applyFill="1" applyBorder="1" applyAlignment="1" applyProtection="1">
      <alignment vertical="center"/>
      <protection/>
    </xf>
    <xf numFmtId="0" fontId="2" fillId="32" borderId="15" xfId="0" applyFont="1" applyFill="1" applyBorder="1" applyAlignment="1" applyProtection="1">
      <alignment vertical="center"/>
      <protection/>
    </xf>
    <xf numFmtId="0" fontId="1" fillId="32" borderId="17" xfId="0" applyFont="1" applyFill="1" applyBorder="1" applyAlignment="1" applyProtection="1">
      <alignment vertical="center"/>
      <protection/>
    </xf>
    <xf numFmtId="0" fontId="0" fillId="34" borderId="0" xfId="0" applyFill="1" applyAlignment="1">
      <alignment/>
    </xf>
    <xf numFmtId="0" fontId="2" fillId="32" borderId="10"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protection locked="0"/>
    </xf>
    <xf numFmtId="14" fontId="0" fillId="0" borderId="31" xfId="0" applyNumberFormat="1"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14" fontId="0" fillId="0" borderId="23" xfId="0" applyNumberFormat="1"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14" fontId="0" fillId="0" borderId="24" xfId="0" applyNumberFormat="1" applyFont="1" applyFill="1" applyBorder="1" applyAlignment="1" applyProtection="1">
      <alignment horizontal="center"/>
      <protection locked="0"/>
    </xf>
    <xf numFmtId="2" fontId="1" fillId="33" borderId="10" xfId="0" applyNumberFormat="1" applyFont="1" applyFill="1" applyBorder="1" applyAlignment="1" applyProtection="1">
      <alignment horizontal="center"/>
      <protection/>
    </xf>
    <xf numFmtId="0" fontId="0" fillId="33" borderId="32" xfId="0" applyFont="1" applyFill="1" applyBorder="1" applyAlignment="1" applyProtection="1">
      <alignment/>
      <protection/>
    </xf>
    <xf numFmtId="0" fontId="10" fillId="33" borderId="33" xfId="0" applyFont="1" applyFill="1" applyBorder="1" applyAlignment="1" applyProtection="1">
      <alignment horizontal="center"/>
      <protection/>
    </xf>
    <xf numFmtId="0" fontId="13" fillId="34" borderId="0" xfId="0" applyFont="1" applyFill="1" applyAlignment="1" applyProtection="1">
      <alignment/>
      <protection/>
    </xf>
    <xf numFmtId="0" fontId="14" fillId="34" borderId="0" xfId="0" applyFont="1" applyFill="1" applyAlignment="1" applyProtection="1">
      <alignment/>
      <protection/>
    </xf>
    <xf numFmtId="0" fontId="0" fillId="34" borderId="0" xfId="0" applyFill="1" applyAlignment="1">
      <alignment horizontal="center"/>
    </xf>
    <xf numFmtId="0" fontId="1" fillId="32" borderId="10" xfId="0" applyFont="1" applyFill="1" applyBorder="1" applyAlignment="1">
      <alignment horizontal="center" vertical="center"/>
    </xf>
    <xf numFmtId="0" fontId="13" fillId="34" borderId="0" xfId="0" applyFont="1" applyFill="1" applyAlignment="1">
      <alignment/>
    </xf>
    <xf numFmtId="0" fontId="4" fillId="33" borderId="25" xfId="33" applyFont="1" applyFill="1" applyBorder="1" applyAlignment="1">
      <alignment horizontal="center" wrapText="1"/>
      <protection/>
    </xf>
    <xf numFmtId="0" fontId="4" fillId="33" borderId="11" xfId="33" applyFont="1" applyFill="1" applyBorder="1" applyAlignment="1">
      <alignment horizontal="center" wrapText="1"/>
      <protection/>
    </xf>
    <xf numFmtId="0" fontId="4" fillId="33" borderId="12" xfId="33" applyFont="1" applyFill="1" applyBorder="1" applyAlignment="1">
      <alignment horizontal="center" wrapText="1"/>
      <protection/>
    </xf>
    <xf numFmtId="0" fontId="0" fillId="33" borderId="25"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4" borderId="0" xfId="0" applyFill="1" applyAlignment="1" applyProtection="1">
      <alignment horizontal="center"/>
      <protection/>
    </xf>
    <xf numFmtId="0" fontId="0" fillId="34" borderId="0" xfId="0" applyFill="1" applyAlignment="1" applyProtection="1">
      <alignment/>
      <protection/>
    </xf>
    <xf numFmtId="0" fontId="1" fillId="32" borderId="10" xfId="0" applyFont="1" applyFill="1" applyBorder="1" applyAlignment="1" applyProtection="1">
      <alignment horizontal="center"/>
      <protection/>
    </xf>
    <xf numFmtId="0" fontId="0" fillId="34" borderId="0" xfId="0" applyNumberFormat="1" applyFill="1" applyAlignment="1" applyProtection="1">
      <alignment horizontal="center"/>
      <protection/>
    </xf>
    <xf numFmtId="0" fontId="13" fillId="34" borderId="0" xfId="0" applyFont="1" applyFill="1" applyAlignment="1" applyProtection="1">
      <alignment horizontal="center"/>
      <protection/>
    </xf>
    <xf numFmtId="0" fontId="13" fillId="34" borderId="0" xfId="0" applyFont="1" applyFill="1" applyAlignment="1" applyProtection="1">
      <alignment/>
      <protection/>
    </xf>
    <xf numFmtId="49" fontId="0" fillId="0" borderId="31" xfId="0" applyNumberFormat="1" applyFont="1" applyFill="1" applyBorder="1" applyAlignment="1" applyProtection="1">
      <alignment vertical="center" wrapText="1"/>
      <protection locked="0"/>
    </xf>
    <xf numFmtId="49" fontId="0" fillId="0" borderId="34" xfId="0" applyNumberFormat="1" applyFont="1" applyFill="1" applyBorder="1" applyAlignment="1" applyProtection="1">
      <alignment vertical="center" wrapText="1"/>
      <protection locked="0"/>
    </xf>
    <xf numFmtId="49" fontId="0" fillId="0" borderId="23" xfId="0" applyNumberFormat="1" applyFont="1" applyFill="1" applyBorder="1" applyAlignment="1" applyProtection="1">
      <alignment vertical="center" wrapText="1"/>
      <protection locked="0"/>
    </xf>
    <xf numFmtId="49" fontId="0" fillId="0" borderId="24" xfId="0" applyNumberFormat="1" applyFont="1" applyFill="1" applyBorder="1" applyAlignment="1" applyProtection="1">
      <alignment vertical="center" wrapText="1"/>
      <protection locked="0"/>
    </xf>
    <xf numFmtId="14" fontId="0" fillId="0" borderId="31" xfId="0" applyNumberFormat="1" applyFont="1" applyFill="1" applyBorder="1" applyAlignment="1" applyProtection="1">
      <alignment horizontal="center" vertical="center"/>
      <protection locked="0"/>
    </xf>
    <xf numFmtId="2" fontId="0" fillId="0" borderId="25" xfId="0" applyNumberFormat="1" applyFont="1" applyFill="1" applyBorder="1" applyAlignment="1" applyProtection="1">
      <alignment horizontal="center" vertical="center"/>
      <protection locked="0"/>
    </xf>
    <xf numFmtId="14" fontId="0" fillId="0" borderId="34"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23" xfId="0" applyNumberFormat="1" applyFont="1" applyFill="1" applyBorder="1" applyAlignment="1" applyProtection="1">
      <alignment horizontal="center" vertical="center"/>
      <protection locked="0"/>
    </xf>
    <xf numFmtId="2" fontId="0" fillId="0" borderId="11" xfId="0" applyNumberFormat="1" applyFont="1" applyFill="1" applyBorder="1" applyAlignment="1" applyProtection="1">
      <alignment horizontal="center" vertical="center"/>
      <protection locked="0"/>
    </xf>
    <xf numFmtId="2" fontId="0" fillId="0" borderId="34" xfId="0" applyNumberFormat="1" applyFont="1" applyFill="1" applyBorder="1" applyAlignment="1" applyProtection="1">
      <alignment horizontal="center" vertical="center"/>
      <protection locked="0"/>
    </xf>
    <xf numFmtId="14" fontId="0" fillId="0" borderId="23" xfId="0" applyNumberFormat="1" applyFont="1" applyFill="1" applyBorder="1" applyAlignment="1" applyProtection="1">
      <alignment horizontal="center" vertical="center"/>
      <protection locked="0"/>
    </xf>
    <xf numFmtId="14" fontId="0" fillId="0" borderId="24" xfId="0" applyNumberFormat="1" applyFont="1" applyFill="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0" fontId="0" fillId="34" borderId="0" xfId="0" applyFill="1" applyAlignment="1" applyProtection="1">
      <alignment vertical="center"/>
      <protection/>
    </xf>
    <xf numFmtId="0" fontId="13" fillId="34" borderId="0" xfId="0" applyNumberFormat="1" applyFont="1" applyFill="1" applyAlignment="1" applyProtection="1">
      <alignment horizontal="center"/>
      <protection/>
    </xf>
    <xf numFmtId="0" fontId="1" fillId="32" borderId="13" xfId="0" applyFont="1" applyFill="1" applyBorder="1" applyAlignment="1" applyProtection="1">
      <alignment/>
      <protection/>
    </xf>
    <xf numFmtId="1" fontId="0" fillId="0" borderId="31" xfId="0" applyNumberFormat="1" applyFont="1" applyFill="1" applyBorder="1" applyAlignment="1" applyProtection="1">
      <alignment horizontal="center" vertical="center"/>
      <protection locked="0"/>
    </xf>
    <xf numFmtId="1" fontId="0" fillId="0" borderId="34" xfId="0" applyNumberFormat="1" applyFont="1" applyFill="1" applyBorder="1" applyAlignment="1" applyProtection="1">
      <alignment horizontal="center" vertical="center"/>
      <protection locked="0"/>
    </xf>
    <xf numFmtId="1" fontId="0" fillId="0" borderId="23" xfId="0" applyNumberFormat="1" applyFont="1" applyFill="1" applyBorder="1" applyAlignment="1" applyProtection="1">
      <alignment horizontal="center" vertical="center"/>
      <protection locked="0"/>
    </xf>
    <xf numFmtId="1" fontId="0" fillId="0" borderId="24" xfId="0" applyNumberFormat="1"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10" fontId="4" fillId="33" borderId="36" xfId="0" applyNumberFormat="1" applyFont="1" applyFill="1" applyBorder="1" applyAlignment="1" applyProtection="1">
      <alignment horizontal="center" vertical="center"/>
      <protection/>
    </xf>
    <xf numFmtId="0" fontId="11" fillId="34" borderId="0" xfId="0" applyFont="1" applyFill="1" applyAlignment="1" applyProtection="1">
      <alignment/>
      <protection/>
    </xf>
    <xf numFmtId="0" fontId="11" fillId="34" borderId="0" xfId="0" applyFont="1" applyFill="1" applyAlignment="1" applyProtection="1">
      <alignment horizontal="center"/>
      <protection/>
    </xf>
    <xf numFmtId="0" fontId="0" fillId="34" borderId="0" xfId="0" applyFont="1" applyFill="1" applyAlignment="1" applyProtection="1">
      <alignment horizontal="center"/>
      <protection/>
    </xf>
    <xf numFmtId="2" fontId="1" fillId="33" borderId="10" xfId="0" applyNumberFormat="1"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locked="0"/>
    </xf>
    <xf numFmtId="1" fontId="0" fillId="0" borderId="31" xfId="0" applyNumberFormat="1" applyFont="1" applyFill="1" applyBorder="1" applyAlignment="1" applyProtection="1">
      <alignment horizontal="center"/>
      <protection locked="0"/>
    </xf>
    <xf numFmtId="1" fontId="0" fillId="0" borderId="23" xfId="0" applyNumberFormat="1" applyFont="1" applyFill="1" applyBorder="1" applyAlignment="1" applyProtection="1">
      <alignment horizontal="center"/>
      <protection locked="0"/>
    </xf>
    <xf numFmtId="1" fontId="0" fillId="0" borderId="24" xfId="0" applyNumberFormat="1" applyFont="1" applyFill="1" applyBorder="1" applyAlignment="1" applyProtection="1">
      <alignment horizontal="center"/>
      <protection locked="0"/>
    </xf>
    <xf numFmtId="10" fontId="0" fillId="37" borderId="31" xfId="0" applyNumberFormat="1" applyFont="1" applyFill="1" applyBorder="1" applyAlignment="1" applyProtection="1">
      <alignment horizontal="center"/>
      <protection/>
    </xf>
    <xf numFmtId="10" fontId="0" fillId="37" borderId="23" xfId="0" applyNumberFormat="1" applyFont="1" applyFill="1" applyBorder="1" applyAlignment="1" applyProtection="1">
      <alignment horizontal="center"/>
      <protection/>
    </xf>
    <xf numFmtId="10" fontId="0" fillId="37" borderId="24" xfId="0" applyNumberFormat="1" applyFont="1" applyFill="1" applyBorder="1" applyAlignment="1" applyProtection="1">
      <alignment horizontal="center"/>
      <protection/>
    </xf>
    <xf numFmtId="14" fontId="1" fillId="0" borderId="10" xfId="0" applyNumberFormat="1" applyFont="1" applyFill="1" applyBorder="1" applyAlignment="1" applyProtection="1">
      <alignment horizontal="center" vertical="center"/>
      <protection locked="0"/>
    </xf>
    <xf numFmtId="0" fontId="1" fillId="38" borderId="10" xfId="0" applyFont="1" applyFill="1" applyBorder="1" applyAlignment="1">
      <alignment/>
    </xf>
    <xf numFmtId="0" fontId="4" fillId="33" borderId="25" xfId="33" applyFont="1" applyFill="1" applyBorder="1" applyAlignment="1">
      <alignment horizontal="center" wrapText="1"/>
      <protection/>
    </xf>
    <xf numFmtId="0" fontId="6" fillId="32" borderId="35" xfId="0" applyFont="1" applyFill="1" applyBorder="1" applyAlignment="1" applyProtection="1" quotePrefix="1">
      <alignment horizontal="left" vertical="center"/>
      <protection/>
    </xf>
    <xf numFmtId="0" fontId="15" fillId="32" borderId="37" xfId="0" applyFont="1" applyFill="1" applyBorder="1" applyAlignment="1" applyProtection="1">
      <alignment horizontal="left" vertical="top" wrapText="1"/>
      <protection/>
    </xf>
    <xf numFmtId="0" fontId="15" fillId="32" borderId="37" xfId="0" applyFont="1" applyFill="1" applyBorder="1" applyAlignment="1">
      <alignment horizontal="left" vertical="top" wrapText="1"/>
    </xf>
    <xf numFmtId="0" fontId="15" fillId="35" borderId="37" xfId="0" applyFont="1" applyFill="1" applyBorder="1" applyAlignment="1">
      <alignment horizontal="left" vertical="top" wrapText="1"/>
    </xf>
    <xf numFmtId="0" fontId="15" fillId="36" borderId="37" xfId="0" applyFont="1" applyFill="1" applyBorder="1" applyAlignment="1" applyProtection="1">
      <alignment horizontal="left" vertical="top" wrapText="1"/>
      <protection/>
    </xf>
    <xf numFmtId="0" fontId="15" fillId="32" borderId="37" xfId="0" applyFont="1" applyFill="1" applyBorder="1" applyAlignment="1" applyProtection="1" quotePrefix="1">
      <alignment horizontal="left" vertical="top" wrapText="1"/>
      <protection/>
    </xf>
    <xf numFmtId="9" fontId="15" fillId="32" borderId="37" xfId="0" applyNumberFormat="1" applyFont="1" applyFill="1" applyBorder="1" applyAlignment="1" applyProtection="1">
      <alignment horizontal="left" vertical="top" wrapText="1"/>
      <protection/>
    </xf>
    <xf numFmtId="0" fontId="1" fillId="38" borderId="25" xfId="0" applyFont="1" applyFill="1" applyBorder="1" applyAlignment="1">
      <alignment horizontal="left" vertical="top" wrapText="1"/>
    </xf>
    <xf numFmtId="0" fontId="15" fillId="35" borderId="37" xfId="0" applyFont="1" applyFill="1" applyBorder="1" applyAlignment="1" applyProtection="1">
      <alignment horizontal="left" vertical="top" wrapText="1"/>
      <protection/>
    </xf>
    <xf numFmtId="0" fontId="16" fillId="32" borderId="37" xfId="0" applyFont="1" applyFill="1" applyBorder="1" applyAlignment="1" applyProtection="1">
      <alignment horizontal="left" vertical="top" wrapText="1"/>
      <protection/>
    </xf>
    <xf numFmtId="0" fontId="15" fillId="32" borderId="37" xfId="0" applyNumberFormat="1" applyFont="1" applyFill="1" applyBorder="1" applyAlignment="1" applyProtection="1">
      <alignment horizontal="left" vertical="top" wrapText="1"/>
      <protection/>
    </xf>
    <xf numFmtId="0" fontId="0" fillId="34" borderId="0" xfId="0" applyFill="1" applyAlignment="1">
      <alignment horizontal="left" vertical="top" wrapText="1"/>
    </xf>
    <xf numFmtId="0" fontId="1" fillId="32" borderId="13" xfId="0" applyFont="1" applyFill="1" applyBorder="1" applyAlignment="1" applyProtection="1">
      <alignment vertical="center"/>
      <protection/>
    </xf>
    <xf numFmtId="0" fontId="1" fillId="32" borderId="21" xfId="0" applyFont="1" applyFill="1" applyBorder="1" applyAlignment="1" applyProtection="1">
      <alignment vertical="center"/>
      <protection/>
    </xf>
    <xf numFmtId="2" fontId="0" fillId="32" borderId="23" xfId="0" applyNumberFormat="1" applyFont="1" applyFill="1" applyBorder="1" applyAlignment="1" applyProtection="1">
      <alignment horizontal="center"/>
      <protection/>
    </xf>
    <xf numFmtId="0" fontId="0" fillId="39" borderId="38" xfId="0" applyFont="1" applyFill="1" applyBorder="1" applyAlignment="1" applyProtection="1">
      <alignment horizontal="center" vertical="center"/>
      <protection/>
    </xf>
    <xf numFmtId="0" fontId="0" fillId="35" borderId="31" xfId="0" applyFont="1" applyFill="1" applyBorder="1" applyAlignment="1" applyProtection="1">
      <alignment/>
      <protection/>
    </xf>
    <xf numFmtId="0" fontId="0" fillId="35" borderId="23" xfId="0" applyFont="1" applyFill="1" applyBorder="1" applyAlignment="1" applyProtection="1">
      <alignment/>
      <protection/>
    </xf>
    <xf numFmtId="0" fontId="0" fillId="35" borderId="24" xfId="0" applyFont="1" applyFill="1" applyBorder="1" applyAlignment="1" applyProtection="1">
      <alignment/>
      <protection/>
    </xf>
    <xf numFmtId="2" fontId="0" fillId="32" borderId="24" xfId="0" applyNumberFormat="1" applyFont="1" applyFill="1" applyBorder="1" applyAlignment="1" applyProtection="1">
      <alignment horizontal="center"/>
      <protection/>
    </xf>
    <xf numFmtId="0" fontId="12" fillId="32" borderId="0" xfId="0" applyFont="1" applyFill="1" applyBorder="1" applyAlignment="1" applyProtection="1">
      <alignment horizontal="center"/>
      <protection/>
    </xf>
    <xf numFmtId="0" fontId="0" fillId="34" borderId="0" xfId="0" applyFill="1" applyAlignment="1" applyProtection="1">
      <alignment horizontal="center" vertical="center" wrapText="1"/>
      <protection/>
    </xf>
    <xf numFmtId="0" fontId="13" fillId="34" borderId="0" xfId="0" applyFont="1" applyFill="1" applyAlignment="1" applyProtection="1">
      <alignment horizontal="center" vertical="center" wrapText="1"/>
      <protection/>
    </xf>
    <xf numFmtId="0" fontId="15" fillId="32" borderId="38" xfId="0" applyNumberFormat="1" applyFont="1" applyFill="1" applyBorder="1" applyAlignment="1" applyProtection="1">
      <alignment horizontal="left" vertical="top" wrapText="1"/>
      <protection/>
    </xf>
    <xf numFmtId="0" fontId="15" fillId="32" borderId="37" xfId="0" applyFont="1" applyFill="1" applyBorder="1" applyAlignment="1" applyProtection="1">
      <alignment horizontal="left" vertical="center" wrapText="1"/>
      <protection/>
    </xf>
    <xf numFmtId="0" fontId="6" fillId="32" borderId="16" xfId="0" applyFont="1" applyFill="1" applyBorder="1" applyAlignment="1" applyProtection="1" quotePrefix="1">
      <alignment horizontal="left" vertical="center" wrapText="1"/>
      <protection/>
    </xf>
    <xf numFmtId="0" fontId="6" fillId="32" borderId="24" xfId="0" applyFont="1" applyFill="1" applyBorder="1" applyAlignment="1" applyProtection="1" quotePrefix="1">
      <alignment horizontal="left" vertical="center" wrapText="1"/>
      <protection/>
    </xf>
    <xf numFmtId="0" fontId="2" fillId="32" borderId="25" xfId="0" applyFont="1" applyFill="1" applyBorder="1" applyAlignment="1" applyProtection="1">
      <alignment horizontal="center" vertical="center" wrapText="1"/>
      <protection/>
    </xf>
    <xf numFmtId="0" fontId="1" fillId="32" borderId="25" xfId="0" applyFont="1" applyFill="1" applyBorder="1" applyAlignment="1" applyProtection="1">
      <alignment horizontal="center" vertical="center" wrapText="1"/>
      <protection/>
    </xf>
    <xf numFmtId="9" fontId="0" fillId="0" borderId="23" xfId="0" applyNumberFormat="1" applyFont="1" applyFill="1" applyBorder="1" applyAlignment="1" applyProtection="1">
      <alignment horizontal="center"/>
      <protection locked="0"/>
    </xf>
    <xf numFmtId="0" fontId="6" fillId="32" borderId="34" xfId="0" applyFont="1" applyFill="1" applyBorder="1" applyAlignment="1" applyProtection="1" quotePrefix="1">
      <alignment horizontal="left" vertical="center"/>
      <protection/>
    </xf>
    <xf numFmtId="0" fontId="1" fillId="32" borderId="29" xfId="0" applyFont="1" applyFill="1" applyBorder="1" applyAlignment="1" applyProtection="1">
      <alignment horizontal="left" vertical="center"/>
      <protection/>
    </xf>
    <xf numFmtId="0" fontId="15" fillId="32" borderId="37" xfId="0" applyFont="1" applyFill="1" applyBorder="1" applyAlignment="1" applyProtection="1" quotePrefix="1">
      <alignment horizontal="left" vertical="center" wrapText="1"/>
      <protection/>
    </xf>
    <xf numFmtId="0" fontId="17" fillId="32" borderId="37" xfId="0" applyFont="1" applyFill="1" applyBorder="1" applyAlignment="1" applyProtection="1" quotePrefix="1">
      <alignment horizontal="left" vertical="center" wrapText="1"/>
      <protection/>
    </xf>
    <xf numFmtId="0" fontId="2" fillId="32" borderId="15" xfId="0" applyFont="1" applyFill="1" applyBorder="1" applyAlignment="1" applyProtection="1" quotePrefix="1">
      <alignment horizontal="left" vertical="center"/>
      <protection/>
    </xf>
    <xf numFmtId="0" fontId="2" fillId="32" borderId="11" xfId="0" applyFont="1" applyFill="1" applyBorder="1" applyAlignment="1" applyProtection="1" quotePrefix="1">
      <alignment vertical="center"/>
      <protection/>
    </xf>
    <xf numFmtId="2" fontId="3" fillId="33" borderId="10" xfId="0" applyNumberFormat="1" applyFont="1" applyFill="1" applyBorder="1" applyAlignment="1" applyProtection="1">
      <alignment horizontal="center" vertical="center"/>
      <protection/>
    </xf>
    <xf numFmtId="0" fontId="2" fillId="32" borderId="39" xfId="0" applyFont="1" applyFill="1" applyBorder="1" applyAlignment="1" applyProtection="1">
      <alignment horizontal="center"/>
      <protection/>
    </xf>
    <xf numFmtId="0" fontId="1" fillId="32" borderId="40" xfId="0" applyFont="1" applyFill="1" applyBorder="1" applyAlignment="1" applyProtection="1">
      <alignment horizontal="left" vertical="center"/>
      <protection/>
    </xf>
    <xf numFmtId="0" fontId="1" fillId="32" borderId="21" xfId="0" applyFont="1" applyFill="1" applyBorder="1" applyAlignment="1" applyProtection="1">
      <alignment horizontal="left" vertical="center"/>
      <protection/>
    </xf>
    <xf numFmtId="0" fontId="3" fillId="32" borderId="13" xfId="0" applyNumberFormat="1" applyFont="1" applyFill="1" applyBorder="1" applyAlignment="1" applyProtection="1">
      <alignment horizontal="left"/>
      <protection/>
    </xf>
    <xf numFmtId="0" fontId="3" fillId="32" borderId="40" xfId="0" applyNumberFormat="1" applyFont="1" applyFill="1" applyBorder="1" applyAlignment="1" applyProtection="1">
      <alignment horizontal="left"/>
      <protection/>
    </xf>
    <xf numFmtId="0" fontId="3" fillId="32" borderId="21" xfId="0" applyNumberFormat="1" applyFont="1" applyFill="1" applyBorder="1" applyAlignment="1" applyProtection="1">
      <alignment horizontal="left"/>
      <protection/>
    </xf>
    <xf numFmtId="0" fontId="1" fillId="32" borderId="13" xfId="0" applyNumberFormat="1" applyFont="1" applyFill="1" applyBorder="1" applyAlignment="1" applyProtection="1">
      <alignment horizontal="left"/>
      <protection/>
    </xf>
    <xf numFmtId="0" fontId="1" fillId="32" borderId="21" xfId="0" applyNumberFormat="1" applyFont="1" applyFill="1" applyBorder="1" applyAlignment="1" applyProtection="1">
      <alignment horizontal="left"/>
      <protection/>
    </xf>
    <xf numFmtId="49" fontId="0" fillId="0" borderId="37" xfId="0" applyNumberFormat="1" applyFill="1" applyBorder="1" applyAlignment="1" applyProtection="1">
      <alignment horizontal="center" vertical="center" wrapText="1"/>
      <protection locked="0"/>
    </xf>
    <xf numFmtId="14" fontId="0" fillId="0" borderId="37" xfId="0" applyNumberFormat="1" applyFill="1" applyBorder="1" applyAlignment="1" applyProtection="1">
      <alignment horizontal="center" vertical="center"/>
      <protection locked="0"/>
    </xf>
    <xf numFmtId="201" fontId="0" fillId="0" borderId="37" xfId="0" applyNumberFormat="1" applyFill="1" applyBorder="1" applyAlignment="1" applyProtection="1">
      <alignment horizontal="center" vertical="center"/>
      <protection locked="0"/>
    </xf>
    <xf numFmtId="49" fontId="0" fillId="0" borderId="37" xfId="0" applyNumberFormat="1" applyFill="1" applyBorder="1" applyAlignment="1" applyProtection="1">
      <alignment horizontal="center" vertical="center"/>
      <protection locked="0"/>
    </xf>
    <xf numFmtId="2" fontId="0" fillId="0" borderId="37" xfId="0" applyNumberFormat="1" applyFill="1" applyBorder="1" applyAlignment="1" applyProtection="1">
      <alignment horizontal="center" vertical="center"/>
      <protection locked="0"/>
    </xf>
    <xf numFmtId="2" fontId="0" fillId="37" borderId="37" xfId="0" applyNumberFormat="1" applyFill="1" applyBorder="1" applyAlignment="1" applyProtection="1">
      <alignment horizontal="center" vertical="center"/>
      <protection/>
    </xf>
    <xf numFmtId="1" fontId="0" fillId="0" borderId="37" xfId="0" applyNumberFormat="1" applyFill="1" applyBorder="1" applyAlignment="1" applyProtection="1">
      <alignment horizontal="center" vertical="center"/>
      <protection locked="0"/>
    </xf>
    <xf numFmtId="14" fontId="0" fillId="0" borderId="37" xfId="0" applyNumberFormat="1" applyFill="1" applyBorder="1" applyAlignment="1" applyProtection="1">
      <alignment horizontal="center" vertical="center" wrapText="1"/>
      <protection locked="0"/>
    </xf>
    <xf numFmtId="2" fontId="0" fillId="33" borderId="30" xfId="0" applyNumberFormat="1" applyFont="1" applyFill="1" applyBorder="1" applyAlignment="1" applyProtection="1">
      <alignment horizontal="center" vertical="center"/>
      <protection/>
    </xf>
    <xf numFmtId="2" fontId="5" fillId="33" borderId="29" xfId="0" applyNumberFormat="1" applyFont="1" applyFill="1" applyBorder="1" applyAlignment="1" applyProtection="1">
      <alignment horizontal="center" vertical="center"/>
      <protection/>
    </xf>
    <xf numFmtId="4" fontId="0" fillId="0" borderId="41" xfId="0" applyNumberFormat="1" applyFont="1" applyFill="1" applyBorder="1" applyAlignment="1" applyProtection="1">
      <alignment horizontal="center" vertical="center"/>
      <protection locked="0"/>
    </xf>
    <xf numFmtId="4" fontId="0" fillId="0" borderId="37" xfId="0" applyNumberFormat="1" applyFont="1" applyFill="1" applyBorder="1" applyAlignment="1" applyProtection="1">
      <alignment horizontal="center" vertical="center"/>
      <protection locked="0"/>
    </xf>
    <xf numFmtId="4" fontId="0" fillId="0" borderId="38" xfId="0" applyNumberFormat="1" applyFont="1" applyFill="1" applyBorder="1" applyAlignment="1" applyProtection="1">
      <alignment horizontal="center" vertical="center"/>
      <protection locked="0"/>
    </xf>
    <xf numFmtId="0" fontId="9" fillId="32" borderId="25" xfId="0" applyFont="1" applyFill="1" applyBorder="1" applyAlignment="1" applyProtection="1">
      <alignment horizontal="center" vertical="center" wrapText="1"/>
      <protection/>
    </xf>
    <xf numFmtId="0" fontId="1" fillId="32" borderId="17" xfId="0" applyFont="1" applyFill="1" applyBorder="1" applyAlignment="1" applyProtection="1">
      <alignment horizontal="left" vertical="center"/>
      <protection/>
    </xf>
    <xf numFmtId="2" fontId="5" fillId="33" borderId="17" xfId="0" applyNumberFormat="1" applyFont="1" applyFill="1" applyBorder="1" applyAlignment="1" applyProtection="1">
      <alignment horizontal="center" vertical="center"/>
      <protection/>
    </xf>
    <xf numFmtId="0" fontId="9" fillId="32" borderId="24" xfId="0" applyFont="1" applyFill="1" applyBorder="1" applyAlignment="1" applyProtection="1">
      <alignment horizontal="center" vertical="center" wrapText="1"/>
      <protection/>
    </xf>
    <xf numFmtId="0" fontId="15" fillId="40" borderId="37" xfId="0" applyFont="1" applyFill="1" applyBorder="1" applyAlignment="1" applyProtection="1">
      <alignment horizontal="left" vertical="top" wrapText="1"/>
      <protection/>
    </xf>
    <xf numFmtId="0" fontId="0" fillId="41" borderId="0" xfId="0" applyFont="1" applyFill="1" applyAlignment="1" applyProtection="1">
      <alignment/>
      <protection/>
    </xf>
    <xf numFmtId="49" fontId="0" fillId="0" borderId="42" xfId="0" applyNumberFormat="1" applyFont="1" applyFill="1" applyBorder="1" applyAlignment="1" applyProtection="1">
      <alignment horizontal="center"/>
      <protection locked="0"/>
    </xf>
    <xf numFmtId="49" fontId="0" fillId="0" borderId="43" xfId="0" applyNumberFormat="1" applyFont="1" applyFill="1" applyBorder="1" applyAlignment="1" applyProtection="1">
      <alignment horizontal="center"/>
      <protection locked="0"/>
    </xf>
    <xf numFmtId="49" fontId="0" fillId="0" borderId="44" xfId="0" applyNumberFormat="1" applyFont="1" applyFill="1" applyBorder="1" applyAlignment="1" applyProtection="1">
      <alignment horizontal="center"/>
      <protection locked="0"/>
    </xf>
    <xf numFmtId="0" fontId="1" fillId="35" borderId="45" xfId="0" applyFont="1" applyFill="1" applyBorder="1" applyAlignment="1" applyProtection="1">
      <alignment horizontal="center" vertical="center" wrapText="1"/>
      <protection/>
    </xf>
    <xf numFmtId="0" fontId="15" fillId="41" borderId="37" xfId="0" applyFont="1" applyFill="1" applyBorder="1" applyAlignment="1" applyProtection="1">
      <alignment horizontal="left" vertical="center" wrapText="1"/>
      <protection/>
    </xf>
    <xf numFmtId="0" fontId="0" fillId="0" borderId="14"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49" fontId="0" fillId="0" borderId="42" xfId="0" applyNumberFormat="1" applyFont="1" applyFill="1" applyBorder="1" applyAlignment="1" applyProtection="1">
      <alignment horizontal="center" vertical="center" wrapText="1"/>
      <protection locked="0"/>
    </xf>
    <xf numFmtId="49" fontId="0" fillId="0" borderId="47" xfId="0" applyNumberFormat="1" applyFont="1" applyFill="1" applyBorder="1" applyAlignment="1" applyProtection="1">
      <alignment horizontal="center" vertical="center" wrapText="1"/>
      <protection locked="0"/>
    </xf>
    <xf numFmtId="49" fontId="0" fillId="0" borderId="43" xfId="0" applyNumberFormat="1" applyFont="1" applyFill="1" applyBorder="1" applyAlignment="1" applyProtection="1">
      <alignment horizontal="center" vertical="center" wrapText="1"/>
      <protection locked="0"/>
    </xf>
    <xf numFmtId="49" fontId="0" fillId="0" borderId="44" xfId="0" applyNumberFormat="1" applyFont="1" applyFill="1" applyBorder="1" applyAlignment="1" applyProtection="1">
      <alignment horizontal="center" vertical="center" wrapText="1"/>
      <protection locked="0"/>
    </xf>
    <xf numFmtId="49" fontId="0" fillId="0" borderId="48" xfId="0" applyNumberFormat="1" applyFont="1" applyFill="1" applyBorder="1" applyAlignment="1" applyProtection="1">
      <alignment horizontal="center" vertical="center" wrapText="1"/>
      <protection locked="0"/>
    </xf>
    <xf numFmtId="49" fontId="0" fillId="0" borderId="49" xfId="0" applyNumberFormat="1" applyFont="1" applyFill="1" applyBorder="1" applyAlignment="1" applyProtection="1">
      <alignment horizontal="center" vertical="center" wrapText="1"/>
      <protection locked="0"/>
    </xf>
    <xf numFmtId="49" fontId="0" fillId="0" borderId="50" xfId="0" applyNumberFormat="1" applyFont="1" applyFill="1" applyBorder="1" applyAlignment="1" applyProtection="1">
      <alignment horizontal="center" vertical="center" wrapText="1"/>
      <protection locked="0"/>
    </xf>
    <xf numFmtId="49" fontId="0" fillId="0" borderId="51" xfId="0" applyNumberFormat="1" applyFont="1" applyFill="1" applyBorder="1" applyAlignment="1" applyProtection="1">
      <alignment horizontal="center" vertical="center" wrapText="1"/>
      <protection locked="0"/>
    </xf>
    <xf numFmtId="0" fontId="0" fillId="0" borderId="27" xfId="0" applyNumberFormat="1" applyFill="1" applyBorder="1" applyAlignment="1" applyProtection="1">
      <alignment horizontal="center" vertical="center"/>
      <protection locked="0"/>
    </xf>
    <xf numFmtId="49" fontId="0" fillId="0" borderId="19" xfId="0" applyNumberFormat="1" applyFill="1" applyBorder="1" applyAlignment="1" applyProtection="1">
      <alignment horizontal="center" vertical="center" wrapText="1"/>
      <protection locked="0"/>
    </xf>
    <xf numFmtId="2" fontId="0" fillId="0" borderId="19" xfId="0" applyNumberFormat="1" applyFill="1" applyBorder="1" applyAlignment="1" applyProtection="1">
      <alignment horizontal="center" vertical="center" wrapText="1"/>
      <protection locked="0"/>
    </xf>
    <xf numFmtId="1" fontId="0" fillId="0" borderId="27" xfId="0" applyNumberFormat="1" applyFill="1" applyBorder="1" applyAlignment="1" applyProtection="1">
      <alignment horizontal="center" vertical="center"/>
      <protection locked="0"/>
    </xf>
    <xf numFmtId="0" fontId="15" fillId="41" borderId="37" xfId="0" applyFont="1" applyFill="1" applyBorder="1" applyAlignment="1" applyProtection="1">
      <alignment horizontal="left" vertical="top" wrapText="1"/>
      <protection/>
    </xf>
    <xf numFmtId="1" fontId="0" fillId="32" borderId="23" xfId="0" applyNumberFormat="1" applyFont="1" applyFill="1" applyBorder="1" applyAlignment="1" applyProtection="1">
      <alignment horizontal="center"/>
      <protection/>
    </xf>
    <xf numFmtId="0" fontId="10" fillId="35" borderId="10" xfId="0" applyFont="1" applyFill="1" applyBorder="1" applyAlignment="1">
      <alignment horizontal="center"/>
    </xf>
    <xf numFmtId="1" fontId="0" fillId="0" borderId="23" xfId="0" applyNumberFormat="1" applyFont="1" applyFill="1" applyBorder="1" applyAlignment="1" applyProtection="1">
      <alignment horizontal="center"/>
      <protection/>
    </xf>
    <xf numFmtId="1" fontId="0" fillId="0" borderId="31" xfId="0" applyNumberFormat="1" applyFont="1" applyFill="1" applyBorder="1" applyAlignment="1" applyProtection="1">
      <alignment horizontal="center"/>
      <protection/>
    </xf>
    <xf numFmtId="1" fontId="0" fillId="0" borderId="37" xfId="0" applyNumberFormat="1" applyFont="1" applyFill="1" applyBorder="1" applyAlignment="1" applyProtection="1">
      <alignment horizontal="center"/>
      <protection/>
    </xf>
    <xf numFmtId="0" fontId="0" fillId="35" borderId="23" xfId="0" applyFont="1" applyFill="1" applyBorder="1" applyAlignment="1" applyProtection="1">
      <alignment wrapText="1"/>
      <protection/>
    </xf>
    <xf numFmtId="2" fontId="0" fillId="0" borderId="14" xfId="0" applyNumberFormat="1" applyFont="1" applyFill="1" applyBorder="1" applyAlignment="1" applyProtection="1">
      <alignment horizontal="center" vertical="center" wrapText="1"/>
      <protection/>
    </xf>
    <xf numFmtId="2" fontId="0" fillId="0" borderId="15" xfId="0" applyNumberFormat="1" applyFont="1" applyFill="1" applyBorder="1" applyAlignment="1" applyProtection="1">
      <alignment horizontal="center" vertical="center" wrapText="1"/>
      <protection/>
    </xf>
    <xf numFmtId="2" fontId="0" fillId="0" borderId="17" xfId="0" applyNumberFormat="1" applyFont="1" applyFill="1" applyBorder="1" applyAlignment="1" applyProtection="1">
      <alignment horizontal="center" vertical="center" wrapText="1"/>
      <protection/>
    </xf>
    <xf numFmtId="0" fontId="1" fillId="32" borderId="29" xfId="0" applyFont="1" applyFill="1" applyBorder="1" applyAlignment="1" applyProtection="1">
      <alignment horizontal="center" vertical="center"/>
      <protection/>
    </xf>
    <xf numFmtId="0" fontId="1" fillId="34" borderId="25" xfId="0" applyFont="1" applyFill="1" applyBorder="1" applyAlignment="1" applyProtection="1">
      <alignment wrapText="1"/>
      <protection/>
    </xf>
    <xf numFmtId="2" fontId="0" fillId="0" borderId="37" xfId="0" applyNumberFormat="1" applyFont="1" applyFill="1" applyBorder="1" applyAlignment="1" applyProtection="1">
      <alignment horizontal="center" vertical="center" wrapText="1"/>
      <protection/>
    </xf>
    <xf numFmtId="2" fontId="0" fillId="33" borderId="37" xfId="0" applyNumberFormat="1" applyFill="1" applyBorder="1" applyAlignment="1" applyProtection="1">
      <alignment horizontal="center" vertical="center"/>
      <protection/>
    </xf>
    <xf numFmtId="0" fontId="0" fillId="34" borderId="37" xfId="0" applyFont="1" applyFill="1" applyBorder="1" applyAlignment="1" applyProtection="1">
      <alignment vertical="center"/>
      <protection/>
    </xf>
    <xf numFmtId="2" fontId="0" fillId="0" borderId="48" xfId="0" applyNumberFormat="1" applyFill="1" applyBorder="1" applyAlignment="1" applyProtection="1">
      <alignment horizontal="center" vertical="center" wrapText="1"/>
      <protection/>
    </xf>
    <xf numFmtId="2" fontId="0" fillId="0" borderId="50" xfId="0" applyNumberFormat="1" applyFill="1" applyBorder="1" applyAlignment="1" applyProtection="1">
      <alignment horizontal="center" vertical="center" wrapText="1"/>
      <protection/>
    </xf>
    <xf numFmtId="2" fontId="0" fillId="0" borderId="51" xfId="0" applyNumberFormat="1" applyFill="1" applyBorder="1" applyAlignment="1" applyProtection="1">
      <alignment horizontal="center" vertical="center" wrapText="1"/>
      <protection/>
    </xf>
    <xf numFmtId="2" fontId="0" fillId="0" borderId="14" xfId="0" applyNumberFormat="1" applyFill="1" applyBorder="1" applyAlignment="1" applyProtection="1">
      <alignment horizontal="center" vertical="center" wrapText="1"/>
      <protection locked="0"/>
    </xf>
    <xf numFmtId="2" fontId="0" fillId="0" borderId="15" xfId="0" applyNumberFormat="1" applyFill="1" applyBorder="1" applyAlignment="1" applyProtection="1">
      <alignment horizontal="center" vertical="center" wrapText="1"/>
      <protection locked="0"/>
    </xf>
    <xf numFmtId="2" fontId="0" fillId="0" borderId="17" xfId="0" applyNumberFormat="1" applyFill="1" applyBorder="1" applyAlignment="1" applyProtection="1">
      <alignment horizontal="center" vertical="center" wrapText="1"/>
      <protection locked="0"/>
    </xf>
    <xf numFmtId="2" fontId="0" fillId="0" borderId="48" xfId="0" applyNumberFormat="1" applyFill="1" applyBorder="1" applyAlignment="1" applyProtection="1">
      <alignment horizontal="center" vertical="center" wrapText="1"/>
      <protection locked="0"/>
    </xf>
    <xf numFmtId="2" fontId="0" fillId="0" borderId="50" xfId="0" applyNumberFormat="1" applyFill="1" applyBorder="1" applyAlignment="1" applyProtection="1">
      <alignment horizontal="center" vertical="center" wrapText="1"/>
      <protection locked="0"/>
    </xf>
    <xf numFmtId="2" fontId="0" fillId="0" borderId="51" xfId="0" applyNumberFormat="1" applyFill="1" applyBorder="1" applyAlignment="1" applyProtection="1">
      <alignment horizontal="center" vertical="center" wrapText="1"/>
      <protection locked="0"/>
    </xf>
    <xf numFmtId="0" fontId="0" fillId="34" borderId="0" xfId="0" applyFill="1" applyAlignment="1" applyProtection="1">
      <alignment/>
      <protection locked="0"/>
    </xf>
    <xf numFmtId="0" fontId="13"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ont="1" applyFill="1" applyAlignment="1" applyProtection="1">
      <alignment vertical="center"/>
      <protection locked="0"/>
    </xf>
    <xf numFmtId="2" fontId="5" fillId="33" borderId="10" xfId="0" applyNumberFormat="1" applyFont="1" applyFill="1" applyBorder="1" applyAlignment="1" applyProtection="1">
      <alignment horizontal="center" vertical="center"/>
      <protection/>
    </xf>
    <xf numFmtId="0" fontId="15" fillId="42" borderId="37" xfId="0" applyFont="1" applyFill="1" applyBorder="1" applyAlignment="1" applyProtection="1">
      <alignment horizontal="left" vertical="top" wrapText="1"/>
      <protection/>
    </xf>
    <xf numFmtId="0" fontId="15" fillId="43" borderId="37" xfId="0" applyFont="1" applyFill="1" applyBorder="1" applyAlignment="1">
      <alignment horizontal="left" vertical="top" wrapText="1"/>
    </xf>
    <xf numFmtId="10" fontId="3" fillId="36" borderId="10" xfId="0" applyNumberFormat="1" applyFont="1" applyFill="1" applyBorder="1" applyAlignment="1" applyProtection="1">
      <alignment horizontal="center" vertical="center"/>
      <protection/>
    </xf>
    <xf numFmtId="0" fontId="15" fillId="42" borderId="37" xfId="0" applyFont="1" applyFill="1" applyBorder="1" applyAlignment="1">
      <alignment horizontal="left" vertical="top" wrapText="1"/>
    </xf>
    <xf numFmtId="0" fontId="15" fillId="42" borderId="37" xfId="0" applyNumberFormat="1" applyFont="1" applyFill="1" applyBorder="1" applyAlignment="1" applyProtection="1">
      <alignment horizontal="left" vertical="top" wrapText="1"/>
      <protection/>
    </xf>
    <xf numFmtId="4" fontId="0" fillId="33" borderId="52" xfId="0" applyNumberFormat="1" applyFont="1" applyFill="1" applyBorder="1" applyAlignment="1" applyProtection="1">
      <alignment horizontal="center" vertical="center"/>
      <protection/>
    </xf>
    <xf numFmtId="4" fontId="0" fillId="33" borderId="19" xfId="0" applyNumberFormat="1" applyFont="1" applyFill="1" applyBorder="1" applyAlignment="1" applyProtection="1">
      <alignment horizontal="center" vertical="center"/>
      <protection/>
    </xf>
    <xf numFmtId="4" fontId="0" fillId="33" borderId="53" xfId="0" applyNumberFormat="1" applyFont="1" applyFill="1" applyBorder="1" applyAlignment="1" applyProtection="1">
      <alignment horizontal="center" vertical="center"/>
      <protection/>
    </xf>
    <xf numFmtId="4" fontId="1" fillId="33" borderId="10" xfId="0" applyNumberFormat="1" applyFont="1" applyFill="1" applyBorder="1" applyAlignment="1" applyProtection="1">
      <alignment horizontal="center" vertical="center"/>
      <protection/>
    </xf>
    <xf numFmtId="4" fontId="3" fillId="33" borderId="10" xfId="0" applyNumberFormat="1" applyFont="1" applyFill="1" applyBorder="1" applyAlignment="1" applyProtection="1">
      <alignment horizontal="center" vertical="center"/>
      <protection/>
    </xf>
    <xf numFmtId="4" fontId="0" fillId="0" borderId="54" xfId="0" applyNumberFormat="1" applyFont="1" applyFill="1" applyBorder="1" applyAlignment="1" applyProtection="1">
      <alignment horizontal="center" vertical="center"/>
      <protection locked="0"/>
    </xf>
    <xf numFmtId="4" fontId="0" fillId="0" borderId="55" xfId="0" applyNumberFormat="1" applyFont="1" applyFill="1" applyBorder="1" applyAlignment="1" applyProtection="1">
      <alignment horizontal="center" vertical="center"/>
      <protection locked="0"/>
    </xf>
    <xf numFmtId="4" fontId="0" fillId="0" borderId="22" xfId="0" applyNumberFormat="1" applyFont="1" applyFill="1" applyBorder="1" applyAlignment="1" applyProtection="1">
      <alignment horizontal="center" vertical="center"/>
      <protection locked="0"/>
    </xf>
    <xf numFmtId="10" fontId="0" fillId="34" borderId="0" xfId="0" applyNumberFormat="1" applyFill="1" applyAlignment="1" applyProtection="1">
      <alignment horizontal="center"/>
      <protection/>
    </xf>
    <xf numFmtId="10" fontId="13" fillId="34" borderId="0" xfId="0" applyNumberFormat="1" applyFont="1" applyFill="1" applyAlignment="1" applyProtection="1">
      <alignment horizontal="center"/>
      <protection/>
    </xf>
    <xf numFmtId="10" fontId="1" fillId="32" borderId="25" xfId="0" applyNumberFormat="1" applyFont="1" applyFill="1" applyBorder="1" applyAlignment="1" applyProtection="1">
      <alignment horizontal="center" vertical="center" wrapText="1"/>
      <protection/>
    </xf>
    <xf numFmtId="10" fontId="0" fillId="0" borderId="37" xfId="0" applyNumberFormat="1" applyFill="1" applyBorder="1" applyAlignment="1" applyProtection="1">
      <alignment horizontal="center" vertical="center"/>
      <protection locked="0"/>
    </xf>
    <xf numFmtId="4" fontId="0" fillId="0" borderId="56" xfId="0" applyNumberFormat="1" applyFont="1" applyFill="1" applyBorder="1" applyAlignment="1" applyProtection="1">
      <alignment horizontal="center" vertical="center"/>
      <protection locked="0"/>
    </xf>
    <xf numFmtId="4" fontId="0" fillId="37" borderId="22" xfId="0" applyNumberFormat="1" applyFont="1" applyFill="1" applyBorder="1" applyAlignment="1" applyProtection="1">
      <alignment horizontal="center" vertical="center"/>
      <protection/>
    </xf>
    <xf numFmtId="4" fontId="1" fillId="33" borderId="22" xfId="0" applyNumberFormat="1" applyFont="1" applyFill="1" applyBorder="1" applyAlignment="1" applyProtection="1">
      <alignment horizontal="center" vertical="center"/>
      <protection/>
    </xf>
    <xf numFmtId="4" fontId="0" fillId="33" borderId="22" xfId="0" applyNumberFormat="1" applyFont="1" applyFill="1" applyBorder="1" applyAlignment="1" applyProtection="1">
      <alignment horizontal="center" vertical="center"/>
      <protection/>
    </xf>
    <xf numFmtId="4" fontId="1" fillId="33" borderId="57" xfId="0" applyNumberFormat="1" applyFont="1" applyFill="1" applyBorder="1" applyAlignment="1" applyProtection="1">
      <alignment horizontal="center" vertical="center"/>
      <protection/>
    </xf>
    <xf numFmtId="4" fontId="0" fillId="33" borderId="54" xfId="0" applyNumberFormat="1" applyFont="1" applyFill="1" applyBorder="1" applyAlignment="1" applyProtection="1">
      <alignment horizontal="center" vertical="center"/>
      <protection/>
    </xf>
    <xf numFmtId="4" fontId="0" fillId="33" borderId="55" xfId="0" applyNumberFormat="1" applyFont="1" applyFill="1" applyBorder="1" applyAlignment="1" applyProtection="1">
      <alignment horizontal="center" vertical="center"/>
      <protection/>
    </xf>
    <xf numFmtId="4" fontId="0" fillId="0" borderId="31" xfId="0" applyNumberFormat="1" applyFont="1" applyFill="1" applyBorder="1" applyAlignment="1" applyProtection="1">
      <alignment horizontal="center"/>
      <protection locked="0"/>
    </xf>
    <xf numFmtId="4" fontId="0" fillId="0" borderId="23" xfId="0" applyNumberFormat="1" applyFont="1" applyFill="1" applyBorder="1" applyAlignment="1" applyProtection="1">
      <alignment horizontal="center"/>
      <protection locked="0"/>
    </xf>
    <xf numFmtId="4" fontId="0" fillId="0" borderId="24" xfId="0" applyNumberFormat="1" applyFont="1" applyFill="1" applyBorder="1" applyAlignment="1" applyProtection="1">
      <alignment horizontal="center"/>
      <protection locked="0"/>
    </xf>
    <xf numFmtId="4" fontId="0" fillId="33" borderId="29" xfId="0" applyNumberFormat="1" applyFont="1" applyFill="1" applyBorder="1" applyAlignment="1" applyProtection="1">
      <alignment horizontal="center" vertical="center"/>
      <protection/>
    </xf>
    <xf numFmtId="4" fontId="0" fillId="33" borderId="16" xfId="0" applyNumberFormat="1" applyFont="1" applyFill="1" applyBorder="1" applyAlignment="1" applyProtection="1">
      <alignment horizontal="center" vertical="center"/>
      <protection/>
    </xf>
    <xf numFmtId="4" fontId="0" fillId="33" borderId="15" xfId="0" applyNumberFormat="1" applyFont="1" applyFill="1" applyBorder="1" applyAlignment="1" applyProtection="1">
      <alignment horizontal="center" vertical="center"/>
      <protection/>
    </xf>
    <xf numFmtId="4" fontId="0" fillId="33" borderId="58" xfId="0" applyNumberFormat="1" applyFont="1" applyFill="1" applyBorder="1" applyAlignment="1" applyProtection="1">
      <alignment horizontal="center" vertical="center"/>
      <protection/>
    </xf>
    <xf numFmtId="4" fontId="0" fillId="33" borderId="46" xfId="0" applyNumberFormat="1" applyFont="1" applyFill="1" applyBorder="1" applyAlignment="1" applyProtection="1">
      <alignment horizontal="center" vertical="center"/>
      <protection/>
    </xf>
    <xf numFmtId="4" fontId="0" fillId="33" borderId="17" xfId="0" applyNumberFormat="1" applyFont="1" applyFill="1" applyBorder="1" applyAlignment="1" applyProtection="1">
      <alignment horizontal="center" vertical="center"/>
      <protection/>
    </xf>
    <xf numFmtId="4" fontId="0" fillId="0" borderId="37" xfId="0" applyNumberFormat="1" applyFill="1" applyBorder="1" applyAlignment="1" applyProtection="1">
      <alignment horizontal="center" vertical="center"/>
      <protection locked="0"/>
    </xf>
    <xf numFmtId="4" fontId="0" fillId="37" borderId="37" xfId="0" applyNumberFormat="1" applyFill="1" applyBorder="1" applyAlignment="1" applyProtection="1">
      <alignment horizontal="center" vertical="center"/>
      <protection/>
    </xf>
    <xf numFmtId="4" fontId="1" fillId="33" borderId="10" xfId="0" applyNumberFormat="1" applyFont="1" applyFill="1" applyBorder="1" applyAlignment="1" applyProtection="1">
      <alignment horizontal="center"/>
      <protection/>
    </xf>
    <xf numFmtId="1" fontId="0" fillId="0" borderId="24" xfId="0" applyNumberFormat="1" applyFont="1" applyFill="1" applyBorder="1" applyAlignment="1" applyProtection="1">
      <alignment horizontal="center"/>
      <protection/>
    </xf>
    <xf numFmtId="0" fontId="21" fillId="34" borderId="0" xfId="0" applyFont="1" applyFill="1" applyAlignment="1" applyProtection="1">
      <alignment/>
      <protection/>
    </xf>
    <xf numFmtId="0" fontId="4" fillId="44" borderId="25" xfId="33" applyFont="1" applyFill="1" applyBorder="1" applyAlignment="1">
      <alignment horizontal="center" wrapText="1"/>
      <protection/>
    </xf>
    <xf numFmtId="0" fontId="4" fillId="44" borderId="11" xfId="33" applyFont="1" applyFill="1" applyBorder="1" applyAlignment="1">
      <alignment horizontal="center" wrapText="1"/>
      <protection/>
    </xf>
    <xf numFmtId="0" fontId="4" fillId="44" borderId="11" xfId="33" applyFont="1" applyFill="1" applyBorder="1" applyAlignment="1" quotePrefix="1">
      <alignment horizontal="center" wrapText="1"/>
      <protection/>
    </xf>
    <xf numFmtId="0" fontId="4" fillId="44" borderId="12" xfId="33" applyFont="1" applyFill="1" applyBorder="1" applyAlignment="1">
      <alignment horizontal="center" wrapText="1"/>
      <protection/>
    </xf>
    <xf numFmtId="0" fontId="0" fillId="45" borderId="0" xfId="0" applyFill="1" applyAlignment="1">
      <alignment/>
    </xf>
    <xf numFmtId="1" fontId="2" fillId="46" borderId="10" xfId="0" applyNumberFormat="1" applyFont="1" applyFill="1" applyBorder="1" applyAlignment="1" applyProtection="1">
      <alignment horizontal="center"/>
      <protection/>
    </xf>
    <xf numFmtId="0" fontId="15" fillId="46" borderId="37" xfId="0" applyFont="1" applyFill="1" applyBorder="1" applyAlignment="1" applyProtection="1">
      <alignment horizontal="left" vertical="top" wrapText="1"/>
      <protection/>
    </xf>
    <xf numFmtId="0" fontId="1" fillId="46" borderId="10" xfId="0" applyFont="1" applyFill="1" applyBorder="1" applyAlignment="1" applyProtection="1">
      <alignment horizontal="center" vertical="center" wrapText="1"/>
      <protection/>
    </xf>
    <xf numFmtId="4" fontId="4" fillId="47" borderId="10" xfId="0" applyNumberFormat="1" applyFont="1" applyFill="1" applyBorder="1" applyAlignment="1" applyProtection="1">
      <alignment horizontal="center"/>
      <protection/>
    </xf>
    <xf numFmtId="4" fontId="4" fillId="47" borderId="21" xfId="0" applyNumberFormat="1" applyFont="1" applyFill="1" applyBorder="1" applyAlignment="1" applyProtection="1">
      <alignment horizontal="center"/>
      <protection/>
    </xf>
    <xf numFmtId="10" fontId="0" fillId="47" borderId="37" xfId="0" applyNumberFormat="1" applyFont="1" applyFill="1" applyBorder="1" applyAlignment="1" applyProtection="1">
      <alignment/>
      <protection/>
    </xf>
    <xf numFmtId="10" fontId="0" fillId="47" borderId="59" xfId="0" applyNumberFormat="1" applyFont="1" applyFill="1" applyBorder="1" applyAlignment="1" applyProtection="1">
      <alignment/>
      <protection/>
    </xf>
    <xf numFmtId="10" fontId="0" fillId="48" borderId="37" xfId="0" applyNumberFormat="1" applyFont="1" applyFill="1" applyBorder="1" applyAlignment="1" applyProtection="1">
      <alignment horizontal="center" vertical="center"/>
      <protection/>
    </xf>
    <xf numFmtId="10" fontId="0" fillId="34" borderId="0" xfId="0" applyNumberFormat="1" applyFont="1" applyFill="1" applyAlignment="1" applyProtection="1">
      <alignment/>
      <protection/>
    </xf>
    <xf numFmtId="10" fontId="13" fillId="34" borderId="0" xfId="0" applyNumberFormat="1" applyFont="1" applyFill="1" applyAlignment="1" applyProtection="1">
      <alignment/>
      <protection/>
    </xf>
    <xf numFmtId="10" fontId="0" fillId="46" borderId="60" xfId="0" applyNumberFormat="1" applyFont="1" applyFill="1" applyBorder="1" applyAlignment="1" applyProtection="1">
      <alignment horizontal="center" vertical="center"/>
      <protection/>
    </xf>
    <xf numFmtId="0" fontId="1" fillId="34" borderId="0" xfId="0" applyFont="1" applyFill="1" applyAlignment="1" applyProtection="1">
      <alignment/>
      <protection/>
    </xf>
    <xf numFmtId="4" fontId="1" fillId="37" borderId="25" xfId="0" applyNumberFormat="1" applyFont="1" applyFill="1" applyBorder="1" applyAlignment="1" applyProtection="1">
      <alignment horizontal="center" vertical="center"/>
      <protection/>
    </xf>
    <xf numFmtId="4" fontId="1" fillId="39" borderId="25" xfId="0" applyNumberFormat="1" applyFont="1" applyFill="1" applyBorder="1" applyAlignment="1" applyProtection="1">
      <alignment horizontal="center" vertical="center"/>
      <protection/>
    </xf>
    <xf numFmtId="4" fontId="1" fillId="48" borderId="25" xfId="0" applyNumberFormat="1" applyFont="1" applyFill="1" applyBorder="1" applyAlignment="1" applyProtection="1">
      <alignment horizontal="center" vertical="center"/>
      <protection/>
    </xf>
    <xf numFmtId="4" fontId="4" fillId="47" borderId="40" xfId="0" applyNumberFormat="1" applyFont="1" applyFill="1" applyBorder="1" applyAlignment="1" applyProtection="1">
      <alignment horizontal="center"/>
      <protection/>
    </xf>
    <xf numFmtId="4" fontId="0" fillId="39" borderId="22" xfId="0" applyNumberFormat="1" applyFont="1" applyFill="1" applyBorder="1" applyAlignment="1" applyProtection="1">
      <alignment horizontal="center" vertical="center"/>
      <protection/>
    </xf>
    <xf numFmtId="4" fontId="0" fillId="49" borderId="22" xfId="0" applyNumberFormat="1" applyFont="1" applyFill="1" applyBorder="1" applyAlignment="1" applyProtection="1">
      <alignment horizontal="center" vertical="center"/>
      <protection/>
    </xf>
    <xf numFmtId="4" fontId="0" fillId="37" borderId="54" xfId="0" applyNumberFormat="1" applyFont="1" applyFill="1" applyBorder="1" applyAlignment="1" applyProtection="1">
      <alignment horizontal="center" vertical="center"/>
      <protection/>
    </xf>
    <xf numFmtId="4" fontId="0" fillId="48" borderId="54" xfId="0" applyNumberFormat="1" applyFont="1" applyFill="1" applyBorder="1" applyAlignment="1" applyProtection="1">
      <alignment horizontal="center" vertical="center"/>
      <protection/>
    </xf>
    <xf numFmtId="4" fontId="0" fillId="39" borderId="54" xfId="0" applyNumberFormat="1" applyFont="1" applyFill="1" applyBorder="1" applyAlignment="1" applyProtection="1">
      <alignment horizontal="center" vertical="center"/>
      <protection/>
    </xf>
    <xf numFmtId="4" fontId="0" fillId="49" borderId="27" xfId="0" applyNumberFormat="1" applyFont="1" applyFill="1" applyBorder="1" applyAlignment="1" applyProtection="1">
      <alignment horizontal="center" vertical="center"/>
      <protection/>
    </xf>
    <xf numFmtId="4" fontId="0" fillId="37" borderId="55" xfId="0" applyNumberFormat="1" applyFont="1" applyFill="1" applyBorder="1" applyAlignment="1" applyProtection="1">
      <alignment horizontal="center" vertical="center"/>
      <protection/>
    </xf>
    <xf numFmtId="4" fontId="0" fillId="39" borderId="55" xfId="0" applyNumberFormat="1" applyFont="1" applyFill="1" applyBorder="1" applyAlignment="1" applyProtection="1">
      <alignment horizontal="center" vertical="center"/>
      <protection/>
    </xf>
    <xf numFmtId="4" fontId="0" fillId="49" borderId="55" xfId="0" applyNumberFormat="1" applyFont="1" applyFill="1" applyBorder="1" applyAlignment="1" applyProtection="1">
      <alignment horizontal="center" vertical="center"/>
      <protection/>
    </xf>
    <xf numFmtId="4" fontId="1" fillId="46" borderId="10" xfId="0" applyNumberFormat="1" applyFont="1" applyFill="1" applyBorder="1" applyAlignment="1" applyProtection="1">
      <alignment horizontal="center" vertical="center"/>
      <protection/>
    </xf>
    <xf numFmtId="4" fontId="0" fillId="46" borderId="55" xfId="0" applyNumberFormat="1" applyFont="1" applyFill="1" applyBorder="1" applyAlignment="1" applyProtection="1">
      <alignment horizontal="center" vertical="center"/>
      <protection/>
    </xf>
    <xf numFmtId="4" fontId="1" fillId="46" borderId="13" xfId="0" applyNumberFormat="1" applyFont="1" applyFill="1" applyBorder="1" applyAlignment="1" applyProtection="1">
      <alignment horizontal="center" vertical="center"/>
      <protection/>
    </xf>
    <xf numFmtId="4" fontId="3" fillId="46" borderId="10" xfId="0" applyNumberFormat="1" applyFont="1" applyFill="1" applyBorder="1" applyAlignment="1" applyProtection="1">
      <alignment horizontal="center" vertical="center"/>
      <protection/>
    </xf>
    <xf numFmtId="0" fontId="6" fillId="50" borderId="15" xfId="0" applyFont="1" applyFill="1" applyBorder="1" applyAlignment="1" applyProtection="1">
      <alignment vertical="center" wrapText="1"/>
      <protection/>
    </xf>
    <xf numFmtId="4" fontId="0" fillId="18" borderId="22" xfId="0" applyNumberFormat="1" applyFont="1" applyFill="1" applyBorder="1" applyAlignment="1" applyProtection="1">
      <alignment horizontal="center" vertical="center"/>
      <protection/>
    </xf>
    <xf numFmtId="0" fontId="11" fillId="47" borderId="0" xfId="0" applyFont="1" applyFill="1" applyAlignment="1" applyProtection="1">
      <alignment/>
      <protection/>
    </xf>
    <xf numFmtId="0" fontId="11" fillId="47" borderId="0" xfId="0" applyFont="1" applyFill="1" applyAlignment="1" applyProtection="1">
      <alignment/>
      <protection/>
    </xf>
    <xf numFmtId="4" fontId="11" fillId="47" borderId="0" xfId="0" applyNumberFormat="1" applyFont="1" applyFill="1" applyAlignment="1" applyProtection="1">
      <alignment/>
      <protection/>
    </xf>
    <xf numFmtId="4" fontId="11" fillId="47" borderId="0" xfId="0" applyNumberFormat="1" applyFont="1" applyFill="1" applyAlignment="1" applyProtection="1">
      <alignment horizontal="right"/>
      <protection/>
    </xf>
    <xf numFmtId="0" fontId="0" fillId="33" borderId="0" xfId="0" applyFill="1" applyBorder="1" applyAlignment="1">
      <alignment horizontal="center"/>
    </xf>
    <xf numFmtId="1" fontId="0" fillId="0" borderId="31" xfId="0" applyNumberFormat="1" applyFont="1" applyFill="1" applyBorder="1" applyAlignment="1" applyProtection="1">
      <alignment horizontal="center" vertical="center" wrapText="1"/>
      <protection locked="0"/>
    </xf>
    <xf numFmtId="1" fontId="0" fillId="0" borderId="23" xfId="0" applyNumberFormat="1" applyFont="1" applyFill="1" applyBorder="1" applyAlignment="1" applyProtection="1">
      <alignment horizontal="center" vertical="center" wrapText="1"/>
      <protection locked="0"/>
    </xf>
    <xf numFmtId="1" fontId="0" fillId="0" borderId="24" xfId="0" applyNumberFormat="1" applyFont="1" applyFill="1" applyBorder="1" applyAlignment="1" applyProtection="1">
      <alignment horizontal="center" vertical="center" wrapText="1"/>
      <protection locked="0"/>
    </xf>
    <xf numFmtId="0" fontId="1" fillId="47" borderId="13" xfId="0" applyFont="1" applyFill="1" applyBorder="1" applyAlignment="1" applyProtection="1">
      <alignment/>
      <protection/>
    </xf>
    <xf numFmtId="0" fontId="1" fillId="47" borderId="21" xfId="0" applyFont="1" applyFill="1" applyBorder="1" applyAlignment="1" applyProtection="1">
      <alignment/>
      <protection/>
    </xf>
    <xf numFmtId="4" fontId="0" fillId="48" borderId="22" xfId="0" applyNumberFormat="1" applyFont="1" applyFill="1" applyBorder="1" applyAlignment="1" applyProtection="1">
      <alignment horizontal="center" vertical="center" wrapText="1"/>
      <protection/>
    </xf>
    <xf numFmtId="10" fontId="0" fillId="46" borderId="10" xfId="0" applyNumberFormat="1" applyFont="1" applyFill="1" applyBorder="1" applyAlignment="1" applyProtection="1">
      <alignment/>
      <protection/>
    </xf>
    <xf numFmtId="0" fontId="15" fillId="51" borderId="37" xfId="0" applyFont="1" applyFill="1" applyBorder="1" applyAlignment="1">
      <alignment horizontal="left" vertical="top" wrapText="1"/>
    </xf>
    <xf numFmtId="0" fontId="15" fillId="51" borderId="37" xfId="0" applyFont="1" applyFill="1" applyBorder="1" applyAlignment="1" applyProtection="1">
      <alignment horizontal="left" vertical="top" wrapText="1"/>
      <protection/>
    </xf>
    <xf numFmtId="0" fontId="17" fillId="51" borderId="37" xfId="0" applyFont="1" applyFill="1" applyBorder="1" applyAlignment="1" applyProtection="1" quotePrefix="1">
      <alignment horizontal="left" vertical="center" wrapText="1"/>
      <protection/>
    </xf>
    <xf numFmtId="0" fontId="1" fillId="32" borderId="25" xfId="0" applyFont="1" applyFill="1" applyBorder="1" applyAlignment="1">
      <alignment horizontal="center" vertical="center"/>
    </xf>
    <xf numFmtId="0" fontId="1" fillId="32" borderId="12" xfId="0" applyFont="1" applyFill="1" applyBorder="1" applyAlignment="1">
      <alignment horizontal="center" vertical="center"/>
    </xf>
    <xf numFmtId="0" fontId="3" fillId="32" borderId="13" xfId="0" applyFont="1" applyFill="1" applyBorder="1" applyAlignment="1" applyProtection="1">
      <alignment horizontal="center" vertical="center"/>
      <protection/>
    </xf>
    <xf numFmtId="0" fontId="3" fillId="32" borderId="21" xfId="0" applyFont="1" applyFill="1" applyBorder="1" applyAlignment="1" applyProtection="1">
      <alignment horizontal="center" vertical="center"/>
      <protection/>
    </xf>
    <xf numFmtId="2" fontId="1" fillId="0" borderId="13" xfId="0" applyNumberFormat="1" applyFont="1" applyFill="1" applyBorder="1" applyAlignment="1" applyProtection="1">
      <alignment horizontal="center"/>
      <protection locked="0"/>
    </xf>
    <xf numFmtId="2" fontId="1" fillId="0" borderId="21" xfId="0" applyNumberFormat="1" applyFont="1" applyFill="1" applyBorder="1" applyAlignment="1" applyProtection="1">
      <alignment horizontal="center"/>
      <protection locked="0"/>
    </xf>
    <xf numFmtId="9" fontId="1" fillId="0" borderId="13" xfId="0" applyNumberFormat="1" applyFont="1" applyFill="1" applyBorder="1" applyAlignment="1" applyProtection="1">
      <alignment horizontal="center"/>
      <protection locked="0"/>
    </xf>
    <xf numFmtId="9" fontId="1" fillId="0" borderId="21" xfId="0" applyNumberFormat="1" applyFont="1" applyFill="1" applyBorder="1" applyAlignment="1" applyProtection="1">
      <alignment horizontal="center"/>
      <protection locked="0"/>
    </xf>
    <xf numFmtId="0" fontId="0" fillId="33" borderId="58"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10" fillId="33" borderId="61" xfId="0" applyFont="1" applyFill="1" applyBorder="1" applyAlignment="1" applyProtection="1">
      <alignment horizontal="center"/>
      <protection/>
    </xf>
    <xf numFmtId="0" fontId="10" fillId="33" borderId="62" xfId="0" applyFont="1" applyFill="1" applyBorder="1" applyAlignment="1" applyProtection="1">
      <alignment horizontal="center"/>
      <protection/>
    </xf>
    <xf numFmtId="49" fontId="2" fillId="0" borderId="13"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0" fontId="1" fillId="32" borderId="13" xfId="0" applyFont="1" applyFill="1" applyBorder="1" applyAlignment="1" applyProtection="1">
      <alignment horizontal="left" vertical="center"/>
      <protection/>
    </xf>
    <xf numFmtId="0" fontId="1" fillId="32" borderId="40" xfId="0" applyFont="1" applyFill="1" applyBorder="1" applyAlignment="1" applyProtection="1">
      <alignment horizontal="left" vertical="center"/>
      <protection/>
    </xf>
    <xf numFmtId="0" fontId="1" fillId="32" borderId="21" xfId="0" applyFont="1" applyFill="1" applyBorder="1" applyAlignment="1" applyProtection="1">
      <alignment horizontal="left" vertical="center"/>
      <protection/>
    </xf>
    <xf numFmtId="14" fontId="2" fillId="0" borderId="13" xfId="0" applyNumberFormat="1" applyFont="1" applyFill="1" applyBorder="1" applyAlignment="1" applyProtection="1">
      <alignment horizontal="center"/>
      <protection locked="0"/>
    </xf>
    <xf numFmtId="14" fontId="2" fillId="0" borderId="21" xfId="0" applyNumberFormat="1" applyFont="1" applyFill="1" applyBorder="1" applyAlignment="1" applyProtection="1">
      <alignment horizontal="center"/>
      <protection locked="0"/>
    </xf>
    <xf numFmtId="0" fontId="10" fillId="33" borderId="29" xfId="0" applyFont="1" applyFill="1" applyBorder="1" applyAlignment="1" applyProtection="1">
      <alignment horizontal="center" vertical="top" wrapText="1"/>
      <protection/>
    </xf>
    <xf numFmtId="0" fontId="10" fillId="33" borderId="63" xfId="0" applyFont="1" applyFill="1" applyBorder="1" applyAlignment="1" applyProtection="1">
      <alignment horizontal="center" vertical="top" wrapText="1"/>
      <protection/>
    </xf>
    <xf numFmtId="0" fontId="10" fillId="33" borderId="45" xfId="0" applyFont="1" applyFill="1" applyBorder="1" applyAlignment="1" applyProtection="1">
      <alignment horizontal="center" vertical="top" wrapText="1"/>
      <protection/>
    </xf>
    <xf numFmtId="0" fontId="1" fillId="35" borderId="13" xfId="0" applyFont="1" applyFill="1" applyBorder="1" applyAlignment="1" applyProtection="1">
      <alignment horizontal="left" vertical="center"/>
      <protection/>
    </xf>
    <xf numFmtId="0" fontId="1" fillId="35" borderId="40" xfId="0" applyFont="1" applyFill="1" applyBorder="1" applyAlignment="1" applyProtection="1">
      <alignment horizontal="left" vertical="center"/>
      <protection/>
    </xf>
    <xf numFmtId="0" fontId="1" fillId="35" borderId="21" xfId="0" applyFont="1" applyFill="1" applyBorder="1" applyAlignment="1" applyProtection="1">
      <alignment horizontal="left" vertical="center"/>
      <protection/>
    </xf>
    <xf numFmtId="0" fontId="3" fillId="32" borderId="13" xfId="0" applyFont="1" applyFill="1" applyBorder="1" applyAlignment="1" applyProtection="1">
      <alignment horizontal="left" vertical="center"/>
      <protection/>
    </xf>
    <xf numFmtId="0" fontId="3" fillId="32" borderId="40" xfId="0" applyFont="1" applyFill="1" applyBorder="1" applyAlignment="1" applyProtection="1">
      <alignment horizontal="left" vertical="center"/>
      <protection/>
    </xf>
    <xf numFmtId="0" fontId="3" fillId="32" borderId="21" xfId="0" applyFont="1" applyFill="1" applyBorder="1" applyAlignment="1" applyProtection="1">
      <alignment horizontal="left" vertical="center"/>
      <protection/>
    </xf>
    <xf numFmtId="0" fontId="18" fillId="32" borderId="13" xfId="0" applyFont="1" applyFill="1" applyBorder="1" applyAlignment="1" applyProtection="1">
      <alignment horizontal="center"/>
      <protection/>
    </xf>
    <xf numFmtId="0" fontId="18" fillId="32" borderId="40" xfId="0" applyFont="1" applyFill="1" applyBorder="1" applyAlignment="1" applyProtection="1">
      <alignment horizontal="center"/>
      <protection/>
    </xf>
    <xf numFmtId="0" fontId="18" fillId="32" borderId="21" xfId="0" applyFont="1" applyFill="1" applyBorder="1" applyAlignment="1" applyProtection="1">
      <alignment horizontal="center"/>
      <protection/>
    </xf>
    <xf numFmtId="0" fontId="6" fillId="32" borderId="13" xfId="0" applyFont="1" applyFill="1" applyBorder="1" applyAlignment="1" applyProtection="1">
      <alignment horizontal="center"/>
      <protection/>
    </xf>
    <xf numFmtId="0" fontId="6" fillId="35" borderId="40" xfId="0" applyFont="1" applyFill="1" applyBorder="1" applyAlignment="1">
      <alignment horizontal="center"/>
    </xf>
    <xf numFmtId="0" fontId="6" fillId="35" borderId="21" xfId="0" applyFont="1" applyFill="1" applyBorder="1" applyAlignment="1">
      <alignment horizontal="center"/>
    </xf>
    <xf numFmtId="0" fontId="3" fillId="32" borderId="13" xfId="0" applyFont="1" applyFill="1" applyBorder="1" applyAlignment="1" applyProtection="1">
      <alignment horizontal="left"/>
      <protection/>
    </xf>
    <xf numFmtId="0" fontId="3" fillId="32" borderId="40" xfId="0" applyFont="1" applyFill="1" applyBorder="1" applyAlignment="1" applyProtection="1">
      <alignment horizontal="left"/>
      <protection/>
    </xf>
    <xf numFmtId="0" fontId="3" fillId="32" borderId="21" xfId="0" applyFont="1" applyFill="1" applyBorder="1" applyAlignment="1" applyProtection="1">
      <alignment horizontal="left"/>
      <protection/>
    </xf>
    <xf numFmtId="0" fontId="1" fillId="32" borderId="13" xfId="0" applyFont="1" applyFill="1" applyBorder="1" applyAlignment="1" applyProtection="1">
      <alignment horizontal="left"/>
      <protection/>
    </xf>
    <xf numFmtId="0" fontId="1" fillId="32" borderId="21" xfId="0" applyFont="1" applyFill="1" applyBorder="1" applyAlignment="1" applyProtection="1">
      <alignment horizontal="left"/>
      <protection/>
    </xf>
    <xf numFmtId="0" fontId="1" fillId="32" borderId="13" xfId="0" applyNumberFormat="1" applyFont="1" applyFill="1" applyBorder="1" applyAlignment="1" applyProtection="1">
      <alignment horizontal="left"/>
      <protection/>
    </xf>
    <xf numFmtId="0" fontId="1" fillId="32" borderId="21" xfId="0" applyNumberFormat="1" applyFont="1" applyFill="1" applyBorder="1" applyAlignment="1" applyProtection="1">
      <alignment horizontal="left"/>
      <protection/>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_Currency Codes"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3"/>
  <sheetViews>
    <sheetView tabSelected="1" zoomScale="115" zoomScaleNormal="115" zoomScalePageLayoutView="0" workbookViewId="0" topLeftCell="A1">
      <selection activeCell="A25" sqref="A25"/>
    </sheetView>
  </sheetViews>
  <sheetFormatPr defaultColWidth="9.140625" defaultRowHeight="12.75"/>
  <cols>
    <col min="1" max="1" width="40.421875" style="52" customWidth="1"/>
    <col min="2" max="2" width="34.57421875" style="52" customWidth="1"/>
    <col min="3" max="16384" width="9.140625" style="52" customWidth="1"/>
  </cols>
  <sheetData>
    <row r="1" spans="1:2" ht="30" customHeight="1" thickBot="1">
      <c r="A1" s="322" t="str">
        <f>IF($B$9="EN",Languages!$A119,IF($B$9="FR",Languages!$B119,Languages!$C119))</f>
        <v>PROJECT IDENTIFICATION</v>
      </c>
      <c r="B1" s="323"/>
    </row>
    <row r="2" s="67" customFormat="1" ht="9" thickBot="1"/>
    <row r="3" spans="1:2" ht="22.5" customHeight="1" thickBot="1">
      <c r="A3" s="320" t="str">
        <f>IF($B$9="EN",Languages!$A120,IF($B$9="FR",Languages!$B120,Languages!$C120))</f>
        <v>Project Reference:</v>
      </c>
      <c r="B3" s="107"/>
    </row>
    <row r="4" spans="1:2" ht="13.5" thickBot="1">
      <c r="A4" s="321"/>
      <c r="B4" s="204" t="str">
        <f>IF($B$9="EN",Languages!$A21,IF($B$9="FR",Languages!$B21,Languages!$C21))</f>
        <v>(example) 2012-4-GB2-LEO05-00000</v>
      </c>
    </row>
    <row r="5" s="67" customFormat="1" ht="9" thickBot="1"/>
    <row r="6" spans="1:2" ht="22.5" customHeight="1" thickBot="1">
      <c r="A6" s="320" t="str">
        <f>IF($B$9="EN",Languages!$A31,IF($B$9="FR",Languages!$B31,Languages!$C31))</f>
        <v>Agreement Number:</v>
      </c>
      <c r="B6" s="107"/>
    </row>
    <row r="7" spans="1:2" ht="13.5" thickBot="1">
      <c r="A7" s="321"/>
      <c r="B7" s="204" t="str">
        <f>IF($B$9="EN",Languages!$A20,IF($B$9="FR",Languages!$B20,Languages!$C20))</f>
        <v>(example) UK/12/LLP-LdV/TOI-500</v>
      </c>
    </row>
    <row r="8" s="67" customFormat="1" ht="9" thickBot="1"/>
    <row r="9" spans="1:2" ht="30" customHeight="1" thickBot="1">
      <c r="A9" s="66" t="str">
        <f>IF($B$9="EN",Languages!$A96,IF($B$9="FR",Languages!$B96,Languages!$C96))</f>
        <v>Language (please select):</v>
      </c>
      <c r="B9" s="107" t="s">
        <v>931</v>
      </c>
    </row>
    <row r="10" s="67" customFormat="1" ht="9" thickBot="1"/>
    <row r="11" spans="1:2" ht="30" customHeight="1" thickBot="1">
      <c r="A11" s="66" t="str">
        <f>IF($B$9="EN",Languages!$A125,IF($B$9="FR",Languages!$B125,Languages!$C125))</f>
        <v>Start Date (dd/mm/yyyy)</v>
      </c>
      <c r="B11" s="114"/>
    </row>
    <row r="12" s="67" customFormat="1" ht="9" thickBot="1"/>
    <row r="13" spans="1:2" ht="30" customHeight="1" thickBot="1">
      <c r="A13" s="66" t="str">
        <f>IF($B$9="EN",Languages!$A58,IF($B$9="FR",Languages!$B58,Languages!$C58))</f>
        <v>End Date (dd/mm/yyyy)</v>
      </c>
      <c r="B13" s="114"/>
    </row>
  </sheetData>
  <sheetProtection password="CC5C" sheet="1"/>
  <mergeCells count="3">
    <mergeCell ref="A6:A7"/>
    <mergeCell ref="A1:B1"/>
    <mergeCell ref="A3:A4"/>
  </mergeCells>
  <dataValidations count="2">
    <dataValidation type="list" allowBlank="1" showInputMessage="1" showErrorMessage="1" sqref="B9">
      <formula1>Language</formula1>
    </dataValidation>
    <dataValidation allowBlank="1" showInputMessage="1" showErrorMessage="1" sqref="B11"/>
  </dataValidations>
  <printOptions/>
  <pageMargins left="0.787401575" right="0.787401575" top="0.984251969" bottom="0.984251969" header="0.5" footer="0.5"/>
  <pageSetup horizontalDpi="600" verticalDpi="600" orientation="portrait" paperSize="9" r:id="rId1"/>
  <headerFooter alignWithMargins="0">
    <oddFooter>&amp;R&amp;"Arial,Italique"&amp;8&amp;P / &amp;N</oddFooter>
  </headerFooter>
</worksheet>
</file>

<file path=xl/worksheets/sheet10.xml><?xml version="1.0" encoding="utf-8"?>
<worksheet xmlns="http://schemas.openxmlformats.org/spreadsheetml/2006/main" xmlns:r="http://schemas.openxmlformats.org/officeDocument/2006/relationships">
  <dimension ref="A1:F69"/>
  <sheetViews>
    <sheetView zoomScalePageLayoutView="0" workbookViewId="0" topLeftCell="A52">
      <selection activeCell="I66" sqref="I66"/>
    </sheetView>
  </sheetViews>
  <sheetFormatPr defaultColWidth="9.140625" defaultRowHeight="12.75"/>
  <cols>
    <col min="1" max="1" width="8.8515625" style="65" customWidth="1"/>
    <col min="2" max="16384" width="9.140625" style="52" customWidth="1"/>
  </cols>
  <sheetData>
    <row r="1" spans="1:6" ht="12.75">
      <c r="A1" s="116" t="s">
        <v>815</v>
      </c>
      <c r="B1" s="68" t="s">
        <v>833</v>
      </c>
      <c r="C1" s="269">
        <v>246</v>
      </c>
      <c r="D1" s="71" t="s">
        <v>931</v>
      </c>
      <c r="F1" s="52" t="s">
        <v>1353</v>
      </c>
    </row>
    <row r="2" spans="1:6" ht="12.75">
      <c r="A2" s="69" t="s">
        <v>816</v>
      </c>
      <c r="B2" s="69" t="s">
        <v>834</v>
      </c>
      <c r="C2" s="270">
        <v>232</v>
      </c>
      <c r="D2" s="72" t="s">
        <v>842</v>
      </c>
      <c r="F2" s="52">
        <v>1</v>
      </c>
    </row>
    <row r="3" spans="1:6" ht="13.5" thickBot="1">
      <c r="A3" s="69" t="s">
        <v>814</v>
      </c>
      <c r="B3" s="69" t="s">
        <v>874</v>
      </c>
      <c r="C3" s="270">
        <v>145</v>
      </c>
      <c r="D3" s="73" t="s">
        <v>837</v>
      </c>
      <c r="F3" s="52">
        <v>2</v>
      </c>
    </row>
    <row r="4" spans="1:6" ht="12.75">
      <c r="A4" s="69"/>
      <c r="B4" s="69" t="s">
        <v>1450</v>
      </c>
      <c r="C4" s="270">
        <v>340</v>
      </c>
      <c r="D4" s="309"/>
      <c r="F4" s="52">
        <v>3</v>
      </c>
    </row>
    <row r="5" spans="1:6" ht="12.75">
      <c r="A5" s="69" t="s">
        <v>817</v>
      </c>
      <c r="B5" s="69" t="s">
        <v>836</v>
      </c>
      <c r="C5" s="270">
        <v>194</v>
      </c>
      <c r="F5" s="52">
        <v>4</v>
      </c>
    </row>
    <row r="6" spans="1:3" ht="12.75">
      <c r="A6" s="69" t="s">
        <v>818</v>
      </c>
      <c r="B6" s="69" t="s">
        <v>835</v>
      </c>
      <c r="C6" s="270">
        <v>195</v>
      </c>
    </row>
    <row r="7" spans="1:3" ht="12.75">
      <c r="A7" s="69" t="s">
        <v>819</v>
      </c>
      <c r="B7" s="69" t="s">
        <v>837</v>
      </c>
      <c r="C7" s="270">
        <v>220</v>
      </c>
    </row>
    <row r="8" spans="1:3" ht="12.75" customHeight="1">
      <c r="A8" s="69" t="s">
        <v>820</v>
      </c>
      <c r="B8" s="69" t="s">
        <v>838</v>
      </c>
      <c r="C8" s="270">
        <v>311</v>
      </c>
    </row>
    <row r="9" spans="1:3" ht="12.75">
      <c r="A9" s="69" t="s">
        <v>821</v>
      </c>
      <c r="B9" s="69" t="s">
        <v>839</v>
      </c>
      <c r="C9" s="270">
        <v>175</v>
      </c>
    </row>
    <row r="10" spans="1:3" ht="12.75">
      <c r="A10" s="69" t="s">
        <v>822</v>
      </c>
      <c r="B10" s="69" t="s">
        <v>844</v>
      </c>
      <c r="C10" s="270">
        <v>220</v>
      </c>
    </row>
    <row r="11" spans="1:3" ht="12.75">
      <c r="A11" s="69" t="s">
        <v>823</v>
      </c>
      <c r="B11" s="69" t="s">
        <v>840</v>
      </c>
      <c r="C11" s="270">
        <v>227</v>
      </c>
    </row>
    <row r="12" spans="1:3" ht="12.75">
      <c r="A12" s="69" t="s">
        <v>824</v>
      </c>
      <c r="B12" s="69" t="s">
        <v>841</v>
      </c>
      <c r="C12" s="270">
        <v>277</v>
      </c>
    </row>
    <row r="13" spans="1:3" ht="12.75">
      <c r="A13" s="69" t="s">
        <v>825</v>
      </c>
      <c r="B13" s="69" t="s">
        <v>842</v>
      </c>
      <c r="C13" s="270">
        <v>269</v>
      </c>
    </row>
    <row r="14" spans="1:3" ht="12.75">
      <c r="A14" s="69" t="s">
        <v>826</v>
      </c>
      <c r="B14" s="69" t="s">
        <v>845</v>
      </c>
      <c r="C14" s="270">
        <v>184</v>
      </c>
    </row>
    <row r="15" spans="1:3" ht="12.75">
      <c r="A15" s="69"/>
      <c r="B15" s="69" t="s">
        <v>1451</v>
      </c>
      <c r="C15" s="270">
        <v>214</v>
      </c>
    </row>
    <row r="16" spans="1:3" ht="12.75">
      <c r="A16" s="69" t="s">
        <v>827</v>
      </c>
      <c r="B16" s="69" t="s">
        <v>846</v>
      </c>
      <c r="C16" s="270">
        <v>253</v>
      </c>
    </row>
    <row r="17" spans="1:3" ht="12.75">
      <c r="A17" s="69" t="s">
        <v>828</v>
      </c>
      <c r="B17" s="69" t="s">
        <v>847</v>
      </c>
      <c r="C17" s="270">
        <v>235</v>
      </c>
    </row>
    <row r="18" spans="1:3" ht="12.75">
      <c r="A18" s="69" t="s">
        <v>829</v>
      </c>
      <c r="B18" s="69" t="s">
        <v>848</v>
      </c>
      <c r="C18" s="270">
        <v>247</v>
      </c>
    </row>
    <row r="19" spans="1:3" ht="12.75">
      <c r="A19" s="69" t="s">
        <v>830</v>
      </c>
      <c r="B19" s="69" t="s">
        <v>849</v>
      </c>
      <c r="C19" s="270">
        <v>168</v>
      </c>
    </row>
    <row r="20" spans="1:3" ht="12.75">
      <c r="A20" s="69" t="s">
        <v>831</v>
      </c>
      <c r="B20" s="69" t="s">
        <v>850</v>
      </c>
      <c r="C20" s="270">
        <v>232</v>
      </c>
    </row>
    <row r="21" spans="1:3" ht="13.5" thickBot="1">
      <c r="A21" s="70" t="s">
        <v>832</v>
      </c>
      <c r="B21" s="69" t="s">
        <v>851</v>
      </c>
      <c r="C21" s="270">
        <v>172</v>
      </c>
    </row>
    <row r="22" spans="2:3" ht="12.75">
      <c r="B22" s="69" t="s">
        <v>852</v>
      </c>
      <c r="C22" s="270">
        <v>191</v>
      </c>
    </row>
    <row r="23" spans="2:3" ht="12.75">
      <c r="B23" s="69" t="s">
        <v>853</v>
      </c>
      <c r="C23" s="270">
        <v>242</v>
      </c>
    </row>
    <row r="24" spans="2:3" ht="12.75">
      <c r="B24" s="69" t="s">
        <v>854</v>
      </c>
      <c r="C24" s="270">
        <v>340</v>
      </c>
    </row>
    <row r="25" spans="2:3" ht="12.75">
      <c r="B25" s="69" t="s">
        <v>1307</v>
      </c>
      <c r="C25" s="270">
        <v>340</v>
      </c>
    </row>
    <row r="26" spans="2:3" ht="12.75">
      <c r="B26" s="69" t="s">
        <v>855</v>
      </c>
      <c r="C26" s="270">
        <v>179</v>
      </c>
    </row>
    <row r="27" spans="2:3" ht="12.75">
      <c r="B27" s="69" t="s">
        <v>856</v>
      </c>
      <c r="C27" s="270">
        <v>197</v>
      </c>
    </row>
    <row r="28" spans="2:3" ht="12.75">
      <c r="B28" s="69" t="s">
        <v>857</v>
      </c>
      <c r="C28" s="270">
        <v>161</v>
      </c>
    </row>
    <row r="29" spans="2:3" ht="12.75">
      <c r="B29" s="69" t="s">
        <v>858</v>
      </c>
      <c r="C29" s="270">
        <v>275</v>
      </c>
    </row>
    <row r="30" spans="2:3" ht="12.75">
      <c r="B30" s="69" t="s">
        <v>859</v>
      </c>
      <c r="C30" s="270">
        <v>208</v>
      </c>
    </row>
    <row r="31" spans="2:3" ht="12.75">
      <c r="B31" s="69" t="s">
        <v>860</v>
      </c>
      <c r="C31" s="270">
        <v>186</v>
      </c>
    </row>
    <row r="32" spans="2:3" ht="12.75">
      <c r="B32" s="69" t="s">
        <v>861</v>
      </c>
      <c r="C32" s="271">
        <v>190</v>
      </c>
    </row>
    <row r="33" spans="2:3" ht="13.5" thickBot="1">
      <c r="B33" s="70" t="s">
        <v>843</v>
      </c>
      <c r="C33" s="272">
        <v>312</v>
      </c>
    </row>
    <row r="36" ht="13.5" thickBot="1"/>
    <row r="37" spans="1:5" ht="12.75">
      <c r="A37" s="68" t="s">
        <v>833</v>
      </c>
      <c r="B37" s="273">
        <v>449</v>
      </c>
      <c r="C37" s="273">
        <v>302</v>
      </c>
      <c r="D37" s="273">
        <v>244</v>
      </c>
      <c r="E37" s="273">
        <v>194</v>
      </c>
    </row>
    <row r="38" spans="1:5" ht="12.75">
      <c r="A38" s="69" t="s">
        <v>834</v>
      </c>
      <c r="B38" s="273">
        <v>460</v>
      </c>
      <c r="C38" s="273">
        <v>360</v>
      </c>
      <c r="D38" s="273">
        <v>240</v>
      </c>
      <c r="E38" s="273">
        <v>214</v>
      </c>
    </row>
    <row r="39" spans="1:5" ht="12.75">
      <c r="A39" s="69" t="s">
        <v>874</v>
      </c>
      <c r="B39" s="273">
        <v>40</v>
      </c>
      <c r="C39" s="273">
        <v>26</v>
      </c>
      <c r="D39" s="273">
        <v>22</v>
      </c>
      <c r="E39" s="273">
        <v>15</v>
      </c>
    </row>
    <row r="40" spans="1:5" ht="12.75">
      <c r="A40" s="69" t="s">
        <v>1450</v>
      </c>
      <c r="B40" s="273">
        <v>314</v>
      </c>
      <c r="C40" s="273">
        <v>258</v>
      </c>
      <c r="D40" s="273">
        <v>199</v>
      </c>
      <c r="E40" s="273">
        <v>158</v>
      </c>
    </row>
    <row r="41" spans="1:5" ht="12.75">
      <c r="A41" s="69" t="s">
        <v>836</v>
      </c>
      <c r="B41" s="273">
        <v>316</v>
      </c>
      <c r="C41" s="273">
        <v>217</v>
      </c>
      <c r="D41" s="273">
        <v>142</v>
      </c>
      <c r="E41" s="273">
        <v>96</v>
      </c>
    </row>
    <row r="42" spans="1:5" ht="12.75">
      <c r="A42" s="69" t="s">
        <v>835</v>
      </c>
      <c r="B42" s="273">
        <v>134</v>
      </c>
      <c r="C42" s="273">
        <v>88</v>
      </c>
      <c r="D42" s="273">
        <v>72</v>
      </c>
      <c r="E42" s="273">
        <v>53</v>
      </c>
    </row>
    <row r="43" spans="1:5" ht="12.75">
      <c r="A43" s="69" t="s">
        <v>837</v>
      </c>
      <c r="B43" s="273">
        <v>419</v>
      </c>
      <c r="C43" s="273">
        <v>310</v>
      </c>
      <c r="D43" s="273">
        <v>221</v>
      </c>
      <c r="E43" s="273">
        <v>203</v>
      </c>
    </row>
    <row r="44" spans="1:5" ht="12.75">
      <c r="A44" s="69" t="s">
        <v>838</v>
      </c>
      <c r="B44" s="273">
        <v>361</v>
      </c>
      <c r="C44" s="273">
        <v>284</v>
      </c>
      <c r="D44" s="273">
        <v>236</v>
      </c>
      <c r="E44" s="273">
        <v>197</v>
      </c>
    </row>
    <row r="45" spans="1:5" ht="12.75">
      <c r="A45" s="69" t="s">
        <v>839</v>
      </c>
      <c r="B45" s="273">
        <v>102</v>
      </c>
      <c r="C45" s="273">
        <v>73</v>
      </c>
      <c r="D45" s="273">
        <v>59</v>
      </c>
      <c r="E45" s="273">
        <v>42</v>
      </c>
    </row>
    <row r="46" spans="1:5" ht="12.75">
      <c r="A46" s="69" t="s">
        <v>844</v>
      </c>
      <c r="B46" s="273">
        <v>279</v>
      </c>
      <c r="C46" s="273">
        <v>218</v>
      </c>
      <c r="D46" s="273">
        <v>142</v>
      </c>
      <c r="E46" s="273">
        <v>118</v>
      </c>
    </row>
    <row r="47" spans="1:5" ht="12.75">
      <c r="A47" s="69" t="s">
        <v>840</v>
      </c>
      <c r="B47" s="273">
        <v>321</v>
      </c>
      <c r="C47" s="273">
        <v>212</v>
      </c>
      <c r="D47" s="273">
        <v>163</v>
      </c>
      <c r="E47" s="273">
        <v>117</v>
      </c>
    </row>
    <row r="48" spans="1:5" ht="12.75">
      <c r="A48" s="69" t="s">
        <v>841</v>
      </c>
      <c r="B48" s="273">
        <v>368</v>
      </c>
      <c r="C48" s="273">
        <v>255</v>
      </c>
      <c r="D48" s="273">
        <v>196</v>
      </c>
      <c r="E48" s="273">
        <v>163</v>
      </c>
    </row>
    <row r="49" spans="1:5" ht="12.75">
      <c r="A49" s="69" t="s">
        <v>842</v>
      </c>
      <c r="B49" s="273">
        <v>435</v>
      </c>
      <c r="C49" s="273">
        <v>351</v>
      </c>
      <c r="D49" s="273">
        <v>257</v>
      </c>
      <c r="E49" s="273">
        <v>193</v>
      </c>
    </row>
    <row r="50" spans="1:5" ht="12.75">
      <c r="A50" s="69" t="s">
        <v>1451</v>
      </c>
      <c r="B50" s="273">
        <v>141</v>
      </c>
      <c r="C50" s="273">
        <v>102</v>
      </c>
      <c r="D50" s="273">
        <v>66</v>
      </c>
      <c r="E50" s="273">
        <v>49</v>
      </c>
    </row>
    <row r="51" spans="1:5" ht="12.75">
      <c r="A51" s="69" t="s">
        <v>845</v>
      </c>
      <c r="B51" s="273">
        <v>107</v>
      </c>
      <c r="C51" s="273">
        <v>79</v>
      </c>
      <c r="D51" s="273">
        <v>57</v>
      </c>
      <c r="E51" s="273">
        <v>44</v>
      </c>
    </row>
    <row r="52" spans="1:5" ht="12.75">
      <c r="A52" s="69" t="s">
        <v>846</v>
      </c>
      <c r="B52" s="273">
        <v>309</v>
      </c>
      <c r="C52" s="273">
        <v>328</v>
      </c>
      <c r="D52" s="273">
        <v>239</v>
      </c>
      <c r="E52" s="273">
        <v>178</v>
      </c>
    </row>
    <row r="53" spans="1:5" ht="12.75">
      <c r="A53" s="69" t="s">
        <v>847</v>
      </c>
      <c r="B53" s="273">
        <v>338</v>
      </c>
      <c r="C53" s="273">
        <v>219</v>
      </c>
      <c r="D53" s="273">
        <v>193</v>
      </c>
      <c r="E53" s="273">
        <v>151</v>
      </c>
    </row>
    <row r="54" spans="1:5" ht="12.75">
      <c r="A54" s="69" t="s">
        <v>848</v>
      </c>
      <c r="B54" s="273">
        <v>454</v>
      </c>
      <c r="C54" s="273">
        <v>298</v>
      </c>
      <c r="D54" s="273">
        <v>200</v>
      </c>
      <c r="E54" s="273">
        <v>174</v>
      </c>
    </row>
    <row r="55" spans="1:5" ht="12.75">
      <c r="A55" s="69" t="s">
        <v>849</v>
      </c>
      <c r="B55" s="273">
        <v>75</v>
      </c>
      <c r="C55" s="273">
        <v>55</v>
      </c>
      <c r="D55" s="273">
        <v>42</v>
      </c>
      <c r="E55" s="273">
        <v>34</v>
      </c>
    </row>
    <row r="56" spans="1:5" ht="12.75">
      <c r="A56" s="69" t="s">
        <v>850</v>
      </c>
      <c r="B56" s="273">
        <v>496</v>
      </c>
      <c r="C56" s="273">
        <v>331</v>
      </c>
      <c r="D56" s="273">
        <v>282</v>
      </c>
      <c r="E56" s="273">
        <v>197</v>
      </c>
    </row>
    <row r="57" spans="1:5" ht="12.75">
      <c r="A57" s="69" t="s">
        <v>851</v>
      </c>
      <c r="B57" s="273">
        <v>78</v>
      </c>
      <c r="C57" s="273">
        <v>63</v>
      </c>
      <c r="D57" s="273">
        <v>50</v>
      </c>
      <c r="E57" s="273">
        <v>38</v>
      </c>
    </row>
    <row r="58" spans="1:5" ht="12.75">
      <c r="A58" s="69" t="s">
        <v>852</v>
      </c>
      <c r="B58" s="273">
        <v>119</v>
      </c>
      <c r="C58" s="273">
        <v>99</v>
      </c>
      <c r="D58" s="273">
        <v>74</v>
      </c>
      <c r="E58" s="273">
        <v>58</v>
      </c>
    </row>
    <row r="59" spans="1:5" ht="12.75">
      <c r="A59" s="69" t="s">
        <v>853</v>
      </c>
      <c r="B59" s="273">
        <v>305</v>
      </c>
      <c r="C59" s="273">
        <v>262</v>
      </c>
      <c r="D59" s="273">
        <v>212</v>
      </c>
      <c r="E59" s="273">
        <v>170</v>
      </c>
    </row>
    <row r="60" spans="1:5" ht="12.75">
      <c r="A60" s="69" t="s">
        <v>854</v>
      </c>
      <c r="B60" s="273">
        <v>440</v>
      </c>
      <c r="C60" s="273">
        <v>345</v>
      </c>
      <c r="D60" s="273">
        <v>311</v>
      </c>
      <c r="E60" s="273">
        <v>239</v>
      </c>
    </row>
    <row r="61" spans="1:5" ht="12.75">
      <c r="A61" s="69" t="s">
        <v>1307</v>
      </c>
      <c r="B61" s="273">
        <v>449</v>
      </c>
      <c r="C61" s="273">
        <v>302</v>
      </c>
      <c r="D61" s="273">
        <v>244</v>
      </c>
      <c r="E61" s="273">
        <v>194</v>
      </c>
    </row>
    <row r="62" spans="1:5" ht="12.75">
      <c r="A62" s="69" t="s">
        <v>855</v>
      </c>
      <c r="B62" s="273">
        <v>109</v>
      </c>
      <c r="C62" s="273">
        <v>77</v>
      </c>
      <c r="D62" s="273">
        <v>51</v>
      </c>
      <c r="E62" s="273">
        <v>39</v>
      </c>
    </row>
    <row r="63" spans="1:5" ht="12.75">
      <c r="A63" s="69" t="s">
        <v>856</v>
      </c>
      <c r="B63" s="273">
        <v>258</v>
      </c>
      <c r="C63" s="273">
        <v>181</v>
      </c>
      <c r="D63" s="273">
        <v>122</v>
      </c>
      <c r="E63" s="273">
        <v>77</v>
      </c>
    </row>
    <row r="64" spans="1:5" ht="12.75">
      <c r="A64" s="69" t="s">
        <v>857</v>
      </c>
      <c r="B64" s="273">
        <v>84</v>
      </c>
      <c r="C64" s="273">
        <v>51</v>
      </c>
      <c r="D64" s="273">
        <v>34</v>
      </c>
      <c r="E64" s="273">
        <v>28</v>
      </c>
    </row>
    <row r="65" spans="1:5" ht="12.75">
      <c r="A65" s="69" t="s">
        <v>858</v>
      </c>
      <c r="B65" s="273">
        <v>360</v>
      </c>
      <c r="C65" s="273">
        <v>256</v>
      </c>
      <c r="D65" s="273">
        <v>226</v>
      </c>
      <c r="E65" s="273">
        <v>176</v>
      </c>
    </row>
    <row r="66" spans="1:5" ht="12.75">
      <c r="A66" s="69" t="s">
        <v>859</v>
      </c>
      <c r="B66" s="273">
        <v>240</v>
      </c>
      <c r="C66" s="273">
        <v>161</v>
      </c>
      <c r="D66" s="273">
        <v>109</v>
      </c>
      <c r="E66" s="273">
        <v>89</v>
      </c>
    </row>
    <row r="67" spans="1:5" ht="12.75">
      <c r="A67" s="69" t="s">
        <v>860</v>
      </c>
      <c r="B67" s="273">
        <v>95</v>
      </c>
      <c r="C67" s="273">
        <v>54</v>
      </c>
      <c r="D67" s="273">
        <v>45</v>
      </c>
      <c r="E67" s="273">
        <v>34</v>
      </c>
    </row>
    <row r="68" spans="1:5" ht="12.75">
      <c r="A68" s="69" t="s">
        <v>861</v>
      </c>
      <c r="B68" s="273">
        <v>86</v>
      </c>
      <c r="C68" s="273">
        <v>60</v>
      </c>
      <c r="D68" s="273">
        <v>42</v>
      </c>
      <c r="E68" s="273">
        <v>36</v>
      </c>
    </row>
    <row r="69" spans="1:5" ht="13.5" thickBot="1">
      <c r="A69" s="70" t="s">
        <v>843</v>
      </c>
      <c r="B69" s="273">
        <v>355</v>
      </c>
      <c r="C69" s="273">
        <v>334</v>
      </c>
      <c r="D69" s="273">
        <v>231</v>
      </c>
      <c r="E69" s="273">
        <v>153</v>
      </c>
    </row>
  </sheetData>
  <sheetProtection/>
  <printOptions/>
  <pageMargins left="0.787401575" right="0.787401575" top="0.984251969" bottom="0.984251969"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70"/>
  <sheetViews>
    <sheetView zoomScalePageLayoutView="0" workbookViewId="0" topLeftCell="A1">
      <selection activeCell="A60" sqref="A60"/>
    </sheetView>
  </sheetViews>
  <sheetFormatPr defaultColWidth="9.140625" defaultRowHeight="12.75"/>
  <cols>
    <col min="1" max="1" width="65.7109375" style="128" customWidth="1"/>
    <col min="2" max="3" width="65.7109375" style="52" customWidth="1"/>
    <col min="4" max="16384" width="9.140625" style="52" customWidth="1"/>
  </cols>
  <sheetData>
    <row r="1" spans="1:3" ht="13.5" thickBot="1">
      <c r="A1" s="124" t="s">
        <v>931</v>
      </c>
      <c r="B1" s="115" t="s">
        <v>842</v>
      </c>
      <c r="C1" s="115" t="s">
        <v>837</v>
      </c>
    </row>
    <row r="2" spans="1:3" ht="14.25">
      <c r="A2" s="122" t="s">
        <v>1290</v>
      </c>
      <c r="B2" s="122" t="s">
        <v>1291</v>
      </c>
      <c r="C2" s="122" t="s">
        <v>1292</v>
      </c>
    </row>
    <row r="3" spans="1:3" ht="14.25">
      <c r="A3" s="122" t="s">
        <v>970</v>
      </c>
      <c r="B3" s="122" t="s">
        <v>1151</v>
      </c>
      <c r="C3" s="122" t="s">
        <v>1005</v>
      </c>
    </row>
    <row r="4" spans="1:3" ht="14.25">
      <c r="A4" s="122" t="s">
        <v>888</v>
      </c>
      <c r="B4" s="122" t="s">
        <v>888</v>
      </c>
      <c r="C4" s="122" t="s">
        <v>888</v>
      </c>
    </row>
    <row r="5" spans="1:3" ht="14.25">
      <c r="A5" s="122" t="s">
        <v>889</v>
      </c>
      <c r="B5" s="122" t="s">
        <v>1152</v>
      </c>
      <c r="C5" s="122" t="s">
        <v>1006</v>
      </c>
    </row>
    <row r="6" spans="1:3" ht="14.25">
      <c r="A6" s="122" t="s">
        <v>897</v>
      </c>
      <c r="B6" s="122" t="s">
        <v>1153</v>
      </c>
      <c r="C6" s="122" t="s">
        <v>1007</v>
      </c>
    </row>
    <row r="7" spans="1:3" ht="14.25">
      <c r="A7" s="122" t="s">
        <v>891</v>
      </c>
      <c r="B7" s="122" t="s">
        <v>1154</v>
      </c>
      <c r="C7" s="122" t="s">
        <v>1008</v>
      </c>
    </row>
    <row r="8" spans="1:3" ht="28.5">
      <c r="A8" s="122" t="s">
        <v>971</v>
      </c>
      <c r="B8" s="122" t="s">
        <v>1155</v>
      </c>
      <c r="C8" s="122" t="s">
        <v>1009</v>
      </c>
    </row>
    <row r="9" spans="1:3" ht="14.25">
      <c r="A9" s="122" t="s">
        <v>920</v>
      </c>
      <c r="B9" s="122" t="s">
        <v>1156</v>
      </c>
      <c r="C9" s="122" t="s">
        <v>1010</v>
      </c>
    </row>
    <row r="10" spans="1:3" ht="14.25">
      <c r="A10" s="122" t="s">
        <v>896</v>
      </c>
      <c r="B10" s="122" t="s">
        <v>1157</v>
      </c>
      <c r="C10" s="122" t="s">
        <v>1011</v>
      </c>
    </row>
    <row r="11" spans="1:3" ht="14.25">
      <c r="A11" s="122" t="s">
        <v>892</v>
      </c>
      <c r="B11" s="122" t="s">
        <v>1158</v>
      </c>
      <c r="C11" s="122" t="s">
        <v>1012</v>
      </c>
    </row>
    <row r="12" spans="1:3" ht="14.25">
      <c r="A12" s="122" t="s">
        <v>895</v>
      </c>
      <c r="B12" s="122" t="s">
        <v>895</v>
      </c>
      <c r="C12" s="122" t="s">
        <v>1013</v>
      </c>
    </row>
    <row r="13" spans="1:3" ht="14.25">
      <c r="A13" s="122" t="s">
        <v>890</v>
      </c>
      <c r="B13" s="122" t="s">
        <v>1159</v>
      </c>
      <c r="C13" s="122" t="s">
        <v>1014</v>
      </c>
    </row>
    <row r="14" spans="1:3" ht="14.25">
      <c r="A14" s="122" t="s">
        <v>922</v>
      </c>
      <c r="B14" s="122" t="s">
        <v>1160</v>
      </c>
      <c r="C14" s="122" t="s">
        <v>1015</v>
      </c>
    </row>
    <row r="15" spans="1:3" ht="14.25">
      <c r="A15" s="122" t="s">
        <v>894</v>
      </c>
      <c r="B15" s="122" t="s">
        <v>1161</v>
      </c>
      <c r="C15" s="122" t="s">
        <v>1016</v>
      </c>
    </row>
    <row r="16" spans="1:3" ht="14.25">
      <c r="A16" s="122" t="s">
        <v>921</v>
      </c>
      <c r="B16" s="122" t="s">
        <v>1162</v>
      </c>
      <c r="C16" s="122" t="s">
        <v>1017</v>
      </c>
    </row>
    <row r="17" spans="1:3" ht="14.25">
      <c r="A17" s="118" t="s">
        <v>919</v>
      </c>
      <c r="B17" s="118" t="s">
        <v>1163</v>
      </c>
      <c r="C17" s="118" t="s">
        <v>1018</v>
      </c>
    </row>
    <row r="18" spans="1:3" ht="14.25">
      <c r="A18" s="125" t="s">
        <v>876</v>
      </c>
      <c r="B18" s="125" t="s">
        <v>1164</v>
      </c>
      <c r="C18" s="125" t="s">
        <v>1019</v>
      </c>
    </row>
    <row r="19" spans="1:3" ht="14.25">
      <c r="A19" s="121" t="s">
        <v>909</v>
      </c>
      <c r="B19" s="121" t="s">
        <v>909</v>
      </c>
      <c r="C19" s="121" t="s">
        <v>1020</v>
      </c>
    </row>
    <row r="20" spans="1:3" ht="14.25">
      <c r="A20" s="232" t="s">
        <v>1447</v>
      </c>
      <c r="B20" s="120" t="s">
        <v>1295</v>
      </c>
      <c r="C20" s="120" t="s">
        <v>1296</v>
      </c>
    </row>
    <row r="21" spans="1:3" ht="14.25">
      <c r="A21" s="232" t="s">
        <v>1448</v>
      </c>
      <c r="B21" s="120" t="s">
        <v>1293</v>
      </c>
      <c r="C21" s="120" t="s">
        <v>1294</v>
      </c>
    </row>
    <row r="22" spans="1:3" ht="28.5">
      <c r="A22" s="121" t="s">
        <v>908</v>
      </c>
      <c r="B22" s="121" t="s">
        <v>1165</v>
      </c>
      <c r="C22" s="121" t="s">
        <v>1021</v>
      </c>
    </row>
    <row r="23" spans="1:3" ht="45">
      <c r="A23" s="126" t="s">
        <v>976</v>
      </c>
      <c r="B23" s="126" t="s">
        <v>1166</v>
      </c>
      <c r="C23" s="126" t="s">
        <v>1022</v>
      </c>
    </row>
    <row r="24" spans="1:3" ht="14.25">
      <c r="A24" s="118" t="s">
        <v>901</v>
      </c>
      <c r="B24" s="118" t="s">
        <v>1167</v>
      </c>
      <c r="C24" s="118" t="s">
        <v>1023</v>
      </c>
    </row>
    <row r="25" spans="1:3" ht="45">
      <c r="A25" s="126" t="s">
        <v>977</v>
      </c>
      <c r="B25" s="126" t="s">
        <v>1168</v>
      </c>
      <c r="C25" s="126" t="s">
        <v>1024</v>
      </c>
    </row>
    <row r="26" spans="1:3" ht="14.25">
      <c r="A26" s="118" t="s">
        <v>902</v>
      </c>
      <c r="B26" s="118" t="s">
        <v>1169</v>
      </c>
      <c r="C26" s="118" t="s">
        <v>1025</v>
      </c>
    </row>
    <row r="27" spans="1:3" ht="14.25">
      <c r="A27" s="118" t="s">
        <v>903</v>
      </c>
      <c r="B27" s="118" t="s">
        <v>1170</v>
      </c>
      <c r="C27" s="118" t="s">
        <v>1026</v>
      </c>
    </row>
    <row r="28" spans="1:3" ht="14.25">
      <c r="A28" s="118" t="s">
        <v>904</v>
      </c>
      <c r="B28" s="118" t="s">
        <v>1171</v>
      </c>
      <c r="C28" s="118" t="s">
        <v>1027</v>
      </c>
    </row>
    <row r="29" spans="1:3" ht="14.25">
      <c r="A29" s="121" t="s">
        <v>884</v>
      </c>
      <c r="B29" s="121" t="s">
        <v>1172</v>
      </c>
      <c r="C29" s="121" t="s">
        <v>1028</v>
      </c>
    </row>
    <row r="30" spans="1:3" ht="12.75" customHeight="1">
      <c r="A30" s="118" t="s">
        <v>960</v>
      </c>
      <c r="B30" s="118" t="s">
        <v>1173</v>
      </c>
      <c r="C30" s="118" t="s">
        <v>1029</v>
      </c>
    </row>
    <row r="31" spans="1:3" ht="14.25">
      <c r="A31" s="119" t="s">
        <v>928</v>
      </c>
      <c r="B31" s="119" t="s">
        <v>1174</v>
      </c>
      <c r="C31" s="119" t="s">
        <v>1030</v>
      </c>
    </row>
    <row r="32" spans="1:3" ht="14.25">
      <c r="A32" s="125" t="s">
        <v>875</v>
      </c>
      <c r="B32" s="125" t="s">
        <v>1175</v>
      </c>
      <c r="C32" s="125" t="s">
        <v>1031</v>
      </c>
    </row>
    <row r="33" spans="1:3" ht="14.25">
      <c r="A33" s="118" t="s">
        <v>905</v>
      </c>
      <c r="B33" s="118" t="s">
        <v>1176</v>
      </c>
      <c r="C33" s="118" t="s">
        <v>1032</v>
      </c>
    </row>
    <row r="34" spans="1:3" ht="14.25">
      <c r="A34" s="118" t="s">
        <v>879</v>
      </c>
      <c r="B34" s="118" t="s">
        <v>1177</v>
      </c>
      <c r="C34" s="118" t="s">
        <v>1033</v>
      </c>
    </row>
    <row r="35" spans="1:3" ht="14.25">
      <c r="A35" s="118" t="s">
        <v>968</v>
      </c>
      <c r="B35" s="118" t="s">
        <v>1178</v>
      </c>
      <c r="C35" s="118" t="s">
        <v>1034</v>
      </c>
    </row>
    <row r="36" spans="1:3" ht="14.25">
      <c r="A36" s="118" t="s">
        <v>914</v>
      </c>
      <c r="B36" s="118" t="s">
        <v>1179</v>
      </c>
      <c r="C36" s="118" t="s">
        <v>1035</v>
      </c>
    </row>
    <row r="37" spans="1:3" ht="14.25">
      <c r="A37" s="118" t="s">
        <v>979</v>
      </c>
      <c r="B37" s="118" t="s">
        <v>1180</v>
      </c>
      <c r="C37" s="118" t="s">
        <v>1036</v>
      </c>
    </row>
    <row r="38" spans="1:3" ht="14.25">
      <c r="A38" s="118" t="s">
        <v>980</v>
      </c>
      <c r="B38" s="118" t="s">
        <v>1181</v>
      </c>
      <c r="C38" s="118" t="s">
        <v>1037</v>
      </c>
    </row>
    <row r="39" spans="1:3" ht="14.25">
      <c r="A39" s="118" t="s">
        <v>883</v>
      </c>
      <c r="B39" s="118" t="s">
        <v>1182</v>
      </c>
      <c r="C39" s="118" t="s">
        <v>1038</v>
      </c>
    </row>
    <row r="40" spans="1:3" ht="14.25">
      <c r="A40" s="118" t="s">
        <v>937</v>
      </c>
      <c r="B40" s="118" t="s">
        <v>1183</v>
      </c>
      <c r="C40" s="118" t="s">
        <v>1039</v>
      </c>
    </row>
    <row r="41" spans="1:3" ht="14.25">
      <c r="A41" s="118" t="s">
        <v>938</v>
      </c>
      <c r="B41" s="118" t="s">
        <v>1184</v>
      </c>
      <c r="C41" s="118" t="s">
        <v>1040</v>
      </c>
    </row>
    <row r="42" spans="1:3" ht="14.25">
      <c r="A42" s="118" t="s">
        <v>924</v>
      </c>
      <c r="B42" s="118" t="s">
        <v>1185</v>
      </c>
      <c r="C42" s="118" t="s">
        <v>1041</v>
      </c>
    </row>
    <row r="43" spans="1:3" ht="14.25">
      <c r="A43" s="118" t="s">
        <v>981</v>
      </c>
      <c r="B43" s="118" t="s">
        <v>1186</v>
      </c>
      <c r="C43" s="118" t="s">
        <v>1042</v>
      </c>
    </row>
    <row r="44" spans="1:3" ht="14.25">
      <c r="A44" s="118" t="s">
        <v>982</v>
      </c>
      <c r="B44" s="118" t="s">
        <v>1187</v>
      </c>
      <c r="C44" s="118" t="s">
        <v>1043</v>
      </c>
    </row>
    <row r="45" spans="1:3" ht="14.25">
      <c r="A45" s="125" t="s">
        <v>812</v>
      </c>
      <c r="B45" s="125" t="s">
        <v>1188</v>
      </c>
      <c r="C45" s="125" t="s">
        <v>1044</v>
      </c>
    </row>
    <row r="46" spans="1:3" ht="14.25">
      <c r="A46" s="118" t="s">
        <v>869</v>
      </c>
      <c r="B46" s="118" t="s">
        <v>1189</v>
      </c>
      <c r="C46" s="118" t="s">
        <v>1045</v>
      </c>
    </row>
    <row r="47" spans="1:3" ht="14.25">
      <c r="A47" s="125" t="s">
        <v>811</v>
      </c>
      <c r="B47" s="125" t="s">
        <v>1190</v>
      </c>
      <c r="C47" s="125" t="s">
        <v>1046</v>
      </c>
    </row>
    <row r="48" spans="1:3" ht="28.5">
      <c r="A48" s="118" t="s">
        <v>961</v>
      </c>
      <c r="B48" s="118" t="s">
        <v>1191</v>
      </c>
      <c r="C48" s="118" t="s">
        <v>1047</v>
      </c>
    </row>
    <row r="49" spans="1:3" ht="14.25">
      <c r="A49" s="118" t="s">
        <v>864</v>
      </c>
      <c r="B49" s="118" t="s">
        <v>1192</v>
      </c>
      <c r="C49" s="118" t="s">
        <v>1048</v>
      </c>
    </row>
    <row r="50" spans="1:3" ht="14.25">
      <c r="A50" s="118" t="s">
        <v>940</v>
      </c>
      <c r="B50" s="118" t="s">
        <v>1193</v>
      </c>
      <c r="C50" s="118" t="s">
        <v>1049</v>
      </c>
    </row>
    <row r="51" spans="1:3" ht="14.25">
      <c r="A51" s="118" t="s">
        <v>946</v>
      </c>
      <c r="B51" s="118" t="s">
        <v>1194</v>
      </c>
      <c r="C51" s="118" t="s">
        <v>1050</v>
      </c>
    </row>
    <row r="52" spans="1:3" ht="14.25">
      <c r="A52" s="118" t="s">
        <v>983</v>
      </c>
      <c r="B52" s="118" t="s">
        <v>1195</v>
      </c>
      <c r="C52" s="118" t="s">
        <v>1051</v>
      </c>
    </row>
    <row r="53" spans="1:3" ht="28.5">
      <c r="A53" s="318" t="s">
        <v>1310</v>
      </c>
      <c r="B53" s="118" t="s">
        <v>1308</v>
      </c>
      <c r="C53" s="118" t="s">
        <v>1311</v>
      </c>
    </row>
    <row r="54" spans="1:3" ht="14.25">
      <c r="A54" s="118" t="s">
        <v>871</v>
      </c>
      <c r="B54" s="118" t="s">
        <v>1196</v>
      </c>
      <c r="C54" s="118" t="s">
        <v>1052</v>
      </c>
    </row>
    <row r="55" spans="1:3" ht="28.5">
      <c r="A55" s="275" t="s">
        <v>1443</v>
      </c>
      <c r="B55" s="121" t="s">
        <v>1197</v>
      </c>
      <c r="C55" s="121" t="s">
        <v>1053</v>
      </c>
    </row>
    <row r="56" spans="1:3" ht="14.25">
      <c r="A56" s="202" t="s">
        <v>1354</v>
      </c>
      <c r="B56" s="118" t="s">
        <v>1198</v>
      </c>
      <c r="C56" s="118" t="s">
        <v>1054</v>
      </c>
    </row>
    <row r="57" spans="1:3" ht="14.25">
      <c r="A57" s="118" t="s">
        <v>865</v>
      </c>
      <c r="B57" s="118" t="s">
        <v>865</v>
      </c>
      <c r="C57" s="118" t="s">
        <v>1055</v>
      </c>
    </row>
    <row r="58" spans="1:3" ht="14.25">
      <c r="A58" s="119" t="s">
        <v>933</v>
      </c>
      <c r="B58" s="119" t="s">
        <v>1199</v>
      </c>
      <c r="C58" s="119" t="s">
        <v>1056</v>
      </c>
    </row>
    <row r="59" spans="1:3" ht="14.25">
      <c r="A59" s="118" t="s">
        <v>973</v>
      </c>
      <c r="B59" s="118" t="s">
        <v>1200</v>
      </c>
      <c r="C59" s="118" t="s">
        <v>1057</v>
      </c>
    </row>
    <row r="60" spans="1:3" ht="14.25">
      <c r="A60" s="118" t="s">
        <v>893</v>
      </c>
      <c r="B60" s="118" t="s">
        <v>1201</v>
      </c>
      <c r="C60" s="118" t="s">
        <v>1058</v>
      </c>
    </row>
    <row r="61" spans="1:3" ht="14.25">
      <c r="A61" s="118" t="s">
        <v>906</v>
      </c>
      <c r="B61" s="118" t="s">
        <v>1202</v>
      </c>
      <c r="C61" s="118" t="s">
        <v>1059</v>
      </c>
    </row>
    <row r="62" spans="1:3" ht="14.25">
      <c r="A62" s="118" t="s">
        <v>1348</v>
      </c>
      <c r="B62" s="118" t="s">
        <v>1349</v>
      </c>
      <c r="C62" s="118" t="s">
        <v>1350</v>
      </c>
    </row>
    <row r="63" spans="1:3" ht="14.25">
      <c r="A63" s="118" t="s">
        <v>1304</v>
      </c>
      <c r="B63" s="118" t="s">
        <v>1305</v>
      </c>
      <c r="C63" s="118" t="s">
        <v>1306</v>
      </c>
    </row>
    <row r="64" spans="1:3" ht="14.25">
      <c r="A64" s="118" t="s">
        <v>918</v>
      </c>
      <c r="B64" s="118" t="s">
        <v>1203</v>
      </c>
      <c r="C64" s="118" t="s">
        <v>1060</v>
      </c>
    </row>
    <row r="65" spans="1:3" ht="14.25">
      <c r="A65" s="118" t="s">
        <v>984</v>
      </c>
      <c r="B65" s="118" t="s">
        <v>1204</v>
      </c>
      <c r="C65" s="118" t="s">
        <v>1061</v>
      </c>
    </row>
    <row r="66" spans="1:3" ht="28.5">
      <c r="A66" s="231" t="s">
        <v>1367</v>
      </c>
      <c r="B66" s="118" t="s">
        <v>1205</v>
      </c>
      <c r="C66" s="118" t="s">
        <v>1062</v>
      </c>
    </row>
    <row r="67" spans="1:3" ht="28.5">
      <c r="A67" s="231" t="s">
        <v>1368</v>
      </c>
      <c r="B67" s="118" t="s">
        <v>1206</v>
      </c>
      <c r="C67" s="118" t="s">
        <v>1063</v>
      </c>
    </row>
    <row r="68" spans="1:3" ht="42.75">
      <c r="A68" s="231" t="s">
        <v>1369</v>
      </c>
      <c r="B68" s="118" t="s">
        <v>1207</v>
      </c>
      <c r="C68" s="118" t="s">
        <v>1064</v>
      </c>
    </row>
    <row r="69" spans="1:3" ht="14.25">
      <c r="A69" s="231" t="s">
        <v>1370</v>
      </c>
      <c r="B69" s="118" t="s">
        <v>1208</v>
      </c>
      <c r="C69" s="118" t="s">
        <v>1065</v>
      </c>
    </row>
    <row r="70" spans="1:3" ht="14.25">
      <c r="A70" s="231" t="s">
        <v>1371</v>
      </c>
      <c r="B70" s="118" t="s">
        <v>1209</v>
      </c>
      <c r="C70" s="118" t="s">
        <v>1066</v>
      </c>
    </row>
    <row r="71" spans="1:3" ht="14.25">
      <c r="A71" s="234" t="s">
        <v>1372</v>
      </c>
      <c r="B71" s="119" t="s">
        <v>1289</v>
      </c>
      <c r="C71" s="119" t="s">
        <v>1067</v>
      </c>
    </row>
    <row r="72" spans="1:3" ht="28.5">
      <c r="A72" s="179" t="s">
        <v>1373</v>
      </c>
      <c r="B72" s="125" t="s">
        <v>1210</v>
      </c>
      <c r="C72" s="125" t="s">
        <v>1068</v>
      </c>
    </row>
    <row r="73" spans="1:3" ht="14.25">
      <c r="A73" s="118" t="s">
        <v>878</v>
      </c>
      <c r="B73" s="118" t="s">
        <v>1211</v>
      </c>
      <c r="C73" s="118" t="s">
        <v>1069</v>
      </c>
    </row>
    <row r="74" spans="1:3" ht="42.75">
      <c r="A74" s="121" t="s">
        <v>907</v>
      </c>
      <c r="B74" s="121" t="s">
        <v>1212</v>
      </c>
      <c r="C74" s="121" t="s">
        <v>1070</v>
      </c>
    </row>
    <row r="75" spans="1:3" ht="14.25">
      <c r="A75" s="118" t="s">
        <v>885</v>
      </c>
      <c r="B75" s="118" t="s">
        <v>1213</v>
      </c>
      <c r="C75" s="118" t="s">
        <v>1071</v>
      </c>
    </row>
    <row r="76" spans="1:3" ht="14.25">
      <c r="A76" s="318" t="s">
        <v>1457</v>
      </c>
      <c r="B76" s="118" t="s">
        <v>1214</v>
      </c>
      <c r="C76" s="118" t="s">
        <v>1072</v>
      </c>
    </row>
    <row r="77" spans="1:3" ht="14.25">
      <c r="A77" s="118" t="s">
        <v>995</v>
      </c>
      <c r="B77" s="118" t="s">
        <v>1215</v>
      </c>
      <c r="C77" s="118" t="s">
        <v>1073</v>
      </c>
    </row>
    <row r="78" spans="1:3" ht="14.25">
      <c r="A78" s="118" t="s">
        <v>941</v>
      </c>
      <c r="B78" s="118" t="s">
        <v>1216</v>
      </c>
      <c r="C78" s="118" t="s">
        <v>1074</v>
      </c>
    </row>
    <row r="79" spans="1:3" ht="14.25">
      <c r="A79" s="118" t="s">
        <v>942</v>
      </c>
      <c r="B79" s="118" t="s">
        <v>1217</v>
      </c>
      <c r="C79" s="118" t="s">
        <v>1075</v>
      </c>
    </row>
    <row r="80" spans="1:3" ht="14.25">
      <c r="A80" s="118" t="s">
        <v>943</v>
      </c>
      <c r="B80" s="118" t="s">
        <v>1218</v>
      </c>
      <c r="C80" s="118" t="s">
        <v>1076</v>
      </c>
    </row>
    <row r="81" spans="1:3" ht="14.25">
      <c r="A81" s="317" t="s">
        <v>1456</v>
      </c>
      <c r="B81" s="119" t="s">
        <v>1219</v>
      </c>
      <c r="C81" s="119" t="s">
        <v>1077</v>
      </c>
    </row>
    <row r="82" spans="1:3" ht="14.25">
      <c r="A82" s="119" t="s">
        <v>887</v>
      </c>
      <c r="B82" s="119" t="s">
        <v>1220</v>
      </c>
      <c r="C82" s="119" t="s">
        <v>1078</v>
      </c>
    </row>
    <row r="83" spans="1:3" ht="14.25">
      <c r="A83" s="118" t="s">
        <v>898</v>
      </c>
      <c r="B83" s="118" t="s">
        <v>1221</v>
      </c>
      <c r="C83" s="118" t="s">
        <v>1079</v>
      </c>
    </row>
    <row r="84" spans="1:3" ht="14.25">
      <c r="A84" s="118" t="s">
        <v>882</v>
      </c>
      <c r="B84" s="118" t="s">
        <v>1222</v>
      </c>
      <c r="C84" s="118" t="s">
        <v>1080</v>
      </c>
    </row>
    <row r="85" spans="1:3" ht="14.25">
      <c r="A85" s="121" t="s">
        <v>915</v>
      </c>
      <c r="B85" s="121" t="s">
        <v>915</v>
      </c>
      <c r="C85" s="121" t="s">
        <v>1081</v>
      </c>
    </row>
    <row r="86" spans="1:3" ht="28.5">
      <c r="A86" s="118" t="s">
        <v>958</v>
      </c>
      <c r="B86" s="118" t="s">
        <v>1223</v>
      </c>
      <c r="C86" s="118" t="s">
        <v>1082</v>
      </c>
    </row>
    <row r="87" spans="1:3" ht="14.25">
      <c r="A87" s="121" t="s">
        <v>916</v>
      </c>
      <c r="B87" s="121" t="s">
        <v>916</v>
      </c>
      <c r="C87" s="121" t="s">
        <v>1083</v>
      </c>
    </row>
    <row r="88" spans="1:3" ht="14.25">
      <c r="A88" s="118" t="s">
        <v>1339</v>
      </c>
      <c r="B88" s="118" t="s">
        <v>1340</v>
      </c>
      <c r="C88" s="118" t="s">
        <v>1341</v>
      </c>
    </row>
    <row r="89" spans="1:3" ht="14.25">
      <c r="A89" s="118" t="s">
        <v>985</v>
      </c>
      <c r="B89" s="118" t="s">
        <v>1224</v>
      </c>
      <c r="C89" s="118" t="s">
        <v>1084</v>
      </c>
    </row>
    <row r="90" spans="1:3" ht="14.25">
      <c r="A90" s="118" t="s">
        <v>986</v>
      </c>
      <c r="B90" s="118" t="s">
        <v>1225</v>
      </c>
      <c r="C90" s="118" t="s">
        <v>1085</v>
      </c>
    </row>
    <row r="91" spans="1:3" ht="14.25">
      <c r="A91" s="118" t="s">
        <v>987</v>
      </c>
      <c r="B91" s="118" t="s">
        <v>1226</v>
      </c>
      <c r="C91" s="118" t="s">
        <v>1086</v>
      </c>
    </row>
    <row r="92" spans="1:3" ht="14.25">
      <c r="A92" s="118" t="s">
        <v>988</v>
      </c>
      <c r="B92" s="118" t="s">
        <v>1227</v>
      </c>
      <c r="C92" s="118" t="s">
        <v>1087</v>
      </c>
    </row>
    <row r="93" spans="1:3" ht="14.25">
      <c r="A93" s="118" t="s">
        <v>866</v>
      </c>
      <c r="B93" s="118" t="s">
        <v>1228</v>
      </c>
      <c r="C93" s="118" t="s">
        <v>1088</v>
      </c>
    </row>
    <row r="94" spans="1:3" ht="14.25">
      <c r="A94" s="231" t="s">
        <v>1366</v>
      </c>
      <c r="B94" s="118" t="s">
        <v>1229</v>
      </c>
      <c r="C94" s="118" t="s">
        <v>1089</v>
      </c>
    </row>
    <row r="95" spans="1:3" ht="14.25">
      <c r="A95" s="118" t="s">
        <v>870</v>
      </c>
      <c r="B95" s="118" t="s">
        <v>1230</v>
      </c>
      <c r="C95" s="118" t="s">
        <v>1090</v>
      </c>
    </row>
    <row r="96" spans="1:3" ht="14.25">
      <c r="A96" s="119" t="s">
        <v>930</v>
      </c>
      <c r="B96" s="119" t="s">
        <v>1231</v>
      </c>
      <c r="C96" s="119" t="s">
        <v>1091</v>
      </c>
    </row>
    <row r="97" spans="1:3" ht="14.25">
      <c r="A97" s="125" t="s">
        <v>877</v>
      </c>
      <c r="B97" s="125" t="s">
        <v>1232</v>
      </c>
      <c r="C97" s="125" t="s">
        <v>1092</v>
      </c>
    </row>
    <row r="98" spans="1:3" ht="14.25">
      <c r="A98" s="275" t="s">
        <v>1444</v>
      </c>
      <c r="B98" s="121" t="s">
        <v>1233</v>
      </c>
      <c r="C98" s="121" t="s">
        <v>1093</v>
      </c>
    </row>
    <row r="99" spans="1:3" ht="14.25">
      <c r="A99" s="118" t="s">
        <v>1336</v>
      </c>
      <c r="B99" s="118" t="s">
        <v>1337</v>
      </c>
      <c r="C99" s="118" t="s">
        <v>1338</v>
      </c>
    </row>
    <row r="100" spans="1:3" ht="14.25">
      <c r="A100" s="118" t="s">
        <v>1318</v>
      </c>
      <c r="B100" s="118" t="s">
        <v>1319</v>
      </c>
      <c r="C100" s="118" t="s">
        <v>1320</v>
      </c>
    </row>
    <row r="101" spans="1:3" ht="14.25">
      <c r="A101" s="121" t="s">
        <v>917</v>
      </c>
      <c r="B101" s="121" t="s">
        <v>1234</v>
      </c>
      <c r="C101" s="121" t="s">
        <v>1094</v>
      </c>
    </row>
    <row r="102" spans="1:3" ht="14.25">
      <c r="A102" s="123" t="s">
        <v>969</v>
      </c>
      <c r="B102" s="123" t="s">
        <v>1235</v>
      </c>
      <c r="C102" s="123" t="s">
        <v>1095</v>
      </c>
    </row>
    <row r="103" spans="1:3" ht="28.5">
      <c r="A103" s="118" t="s">
        <v>952</v>
      </c>
      <c r="B103" s="118" t="s">
        <v>1236</v>
      </c>
      <c r="C103" s="118" t="s">
        <v>1096</v>
      </c>
    </row>
    <row r="104" spans="1:3" ht="28.5">
      <c r="A104" s="118" t="s">
        <v>953</v>
      </c>
      <c r="B104" s="118" t="s">
        <v>1237</v>
      </c>
      <c r="C104" s="118" t="s">
        <v>1097</v>
      </c>
    </row>
    <row r="105" spans="1:3" ht="28.5">
      <c r="A105" s="118" t="s">
        <v>954</v>
      </c>
      <c r="B105" s="118" t="s">
        <v>1238</v>
      </c>
      <c r="C105" s="118" t="s">
        <v>1098</v>
      </c>
    </row>
    <row r="106" spans="1:3" ht="14.25">
      <c r="A106" s="118" t="s">
        <v>948</v>
      </c>
      <c r="B106" s="118" t="s">
        <v>1239</v>
      </c>
      <c r="C106" s="118" t="s">
        <v>1099</v>
      </c>
    </row>
    <row r="107" spans="1:3" ht="14.25">
      <c r="A107" s="118" t="s">
        <v>989</v>
      </c>
      <c r="B107" s="118" t="s">
        <v>1240</v>
      </c>
      <c r="C107" s="118" t="s">
        <v>1100</v>
      </c>
    </row>
    <row r="108" spans="1:3" ht="14.25">
      <c r="A108" s="118" t="s">
        <v>925</v>
      </c>
      <c r="B108" s="118" t="s">
        <v>1241</v>
      </c>
      <c r="C108" s="118" t="s">
        <v>1101</v>
      </c>
    </row>
    <row r="109" spans="1:3" ht="14.25">
      <c r="A109" s="118" t="s">
        <v>945</v>
      </c>
      <c r="B109" s="118" t="s">
        <v>1242</v>
      </c>
      <c r="C109" s="118" t="s">
        <v>1102</v>
      </c>
    </row>
    <row r="110" spans="1:3" ht="16.5">
      <c r="A110" s="118" t="s">
        <v>974</v>
      </c>
      <c r="B110" s="118" t="s">
        <v>1243</v>
      </c>
      <c r="C110" s="118" t="s">
        <v>1103</v>
      </c>
    </row>
    <row r="111" spans="1:3" ht="14.25">
      <c r="A111" s="118" t="s">
        <v>934</v>
      </c>
      <c r="B111" s="118" t="s">
        <v>1244</v>
      </c>
      <c r="C111" s="118" t="s">
        <v>1104</v>
      </c>
    </row>
    <row r="112" spans="1:3" ht="14.25">
      <c r="A112" s="118" t="s">
        <v>923</v>
      </c>
      <c r="B112" s="118" t="s">
        <v>923</v>
      </c>
      <c r="C112" s="118" t="s">
        <v>1105</v>
      </c>
    </row>
    <row r="113" spans="1:3" ht="14.25">
      <c r="A113" s="119" t="s">
        <v>873</v>
      </c>
      <c r="B113" s="119" t="s">
        <v>1245</v>
      </c>
      <c r="C113" s="119" t="s">
        <v>1106</v>
      </c>
    </row>
    <row r="114" spans="1:3" ht="14.25">
      <c r="A114" s="125" t="s">
        <v>813</v>
      </c>
      <c r="B114" s="125" t="s">
        <v>1246</v>
      </c>
      <c r="C114" s="125" t="s">
        <v>1107</v>
      </c>
    </row>
    <row r="115" spans="1:3" ht="14.25">
      <c r="A115" s="125" t="s">
        <v>990</v>
      </c>
      <c r="B115" s="125" t="s">
        <v>1247</v>
      </c>
      <c r="C115" s="125" t="s">
        <v>1108</v>
      </c>
    </row>
    <row r="116" spans="1:3" ht="14.25">
      <c r="A116" s="118" t="s">
        <v>926</v>
      </c>
      <c r="B116" s="118" t="s">
        <v>1248</v>
      </c>
      <c r="C116" s="118" t="s">
        <v>1109</v>
      </c>
    </row>
    <row r="117" spans="1:3" ht="14.25">
      <c r="A117" s="118" t="s">
        <v>978</v>
      </c>
      <c r="B117" s="118" t="s">
        <v>1249</v>
      </c>
      <c r="C117" s="118" t="s">
        <v>1110</v>
      </c>
    </row>
    <row r="118" spans="1:3" ht="14.25">
      <c r="A118" s="119" t="s">
        <v>872</v>
      </c>
      <c r="B118" s="119" t="s">
        <v>1250</v>
      </c>
      <c r="C118" s="119" t="s">
        <v>1111</v>
      </c>
    </row>
    <row r="119" spans="1:3" ht="14.25">
      <c r="A119" s="118" t="s">
        <v>929</v>
      </c>
      <c r="B119" s="118" t="s">
        <v>1251</v>
      </c>
      <c r="C119" s="118" t="s">
        <v>1112</v>
      </c>
    </row>
    <row r="120" spans="1:3" ht="14.25">
      <c r="A120" s="119" t="s">
        <v>927</v>
      </c>
      <c r="B120" s="119" t="s">
        <v>1252</v>
      </c>
      <c r="C120" s="119" t="s">
        <v>1113</v>
      </c>
    </row>
    <row r="121" spans="1:3" ht="14.25">
      <c r="A121" s="118" t="s">
        <v>939</v>
      </c>
      <c r="B121" s="118" t="s">
        <v>1253</v>
      </c>
      <c r="C121" s="118" t="s">
        <v>1114</v>
      </c>
    </row>
    <row r="122" spans="1:3" ht="14.25">
      <c r="A122" s="118" t="s">
        <v>868</v>
      </c>
      <c r="B122" s="118" t="s">
        <v>1254</v>
      </c>
      <c r="C122" s="118" t="s">
        <v>1115</v>
      </c>
    </row>
    <row r="123" spans="1:3" ht="28.5">
      <c r="A123" s="118" t="s">
        <v>975</v>
      </c>
      <c r="B123" s="118" t="s">
        <v>1255</v>
      </c>
      <c r="C123" s="118" t="s">
        <v>1116</v>
      </c>
    </row>
    <row r="124" spans="1:3" ht="14.25">
      <c r="A124" s="118" t="s">
        <v>951</v>
      </c>
      <c r="B124" s="118" t="s">
        <v>1256</v>
      </c>
      <c r="C124" s="118" t="s">
        <v>1117</v>
      </c>
    </row>
    <row r="125" spans="1:3" ht="14.25">
      <c r="A125" s="119" t="s">
        <v>932</v>
      </c>
      <c r="B125" s="119" t="s">
        <v>1257</v>
      </c>
      <c r="C125" s="119" t="s">
        <v>1118</v>
      </c>
    </row>
    <row r="126" spans="1:3" ht="14.25">
      <c r="A126" s="118" t="s">
        <v>972</v>
      </c>
      <c r="B126" s="118" t="s">
        <v>1258</v>
      </c>
      <c r="C126" s="118" t="s">
        <v>1119</v>
      </c>
    </row>
    <row r="127" spans="1:3" ht="14.25">
      <c r="A127" s="118" t="s">
        <v>950</v>
      </c>
      <c r="B127" s="118" t="s">
        <v>1259</v>
      </c>
      <c r="C127" s="118" t="s">
        <v>1120</v>
      </c>
    </row>
    <row r="128" spans="1:3" ht="14.25">
      <c r="A128" s="119" t="s">
        <v>949</v>
      </c>
      <c r="B128" s="119" t="s">
        <v>1260</v>
      </c>
      <c r="C128" s="119" t="s">
        <v>1121</v>
      </c>
    </row>
    <row r="129" spans="1:3" ht="14.25">
      <c r="A129" s="118" t="s">
        <v>991</v>
      </c>
      <c r="B129" s="118" t="s">
        <v>1261</v>
      </c>
      <c r="C129" s="118" t="s">
        <v>1122</v>
      </c>
    </row>
    <row r="130" spans="1:3" ht="14.25">
      <c r="A130" s="127" t="s">
        <v>862</v>
      </c>
      <c r="B130" s="127" t="s">
        <v>1262</v>
      </c>
      <c r="C130" s="127" t="s">
        <v>1123</v>
      </c>
    </row>
    <row r="131" spans="1:3" ht="14.25">
      <c r="A131" s="118" t="s">
        <v>886</v>
      </c>
      <c r="B131" s="118" t="s">
        <v>1263</v>
      </c>
      <c r="C131" s="118" t="s">
        <v>1124</v>
      </c>
    </row>
    <row r="132" spans="1:3" ht="14.25">
      <c r="A132" s="118" t="s">
        <v>1321</v>
      </c>
      <c r="B132" s="118" t="s">
        <v>1322</v>
      </c>
      <c r="C132" s="118" t="s">
        <v>1323</v>
      </c>
    </row>
    <row r="133" spans="1:3" ht="14.25">
      <c r="A133" s="318" t="s">
        <v>1458</v>
      </c>
      <c r="B133" s="118" t="s">
        <v>1324</v>
      </c>
      <c r="C133" s="118" t="s">
        <v>1325</v>
      </c>
    </row>
    <row r="134" spans="1:3" ht="14.25">
      <c r="A134" s="118" t="s">
        <v>867</v>
      </c>
      <c r="B134" s="118" t="s">
        <v>1264</v>
      </c>
      <c r="C134" s="118" t="s">
        <v>1125</v>
      </c>
    </row>
    <row r="135" spans="1:3" ht="14.25">
      <c r="A135" s="234" t="s">
        <v>1374</v>
      </c>
      <c r="B135" s="119" t="s">
        <v>1265</v>
      </c>
      <c r="C135" s="119" t="s">
        <v>1126</v>
      </c>
    </row>
    <row r="136" spans="1:3" ht="14.25">
      <c r="A136" s="119" t="s">
        <v>1351</v>
      </c>
      <c r="B136" s="119" t="s">
        <v>1266</v>
      </c>
      <c r="C136" s="119" t="s">
        <v>1127</v>
      </c>
    </row>
    <row r="137" spans="1:3" ht="14.25">
      <c r="A137" s="234" t="s">
        <v>1375</v>
      </c>
      <c r="B137" s="119" t="s">
        <v>1312</v>
      </c>
      <c r="C137" s="119" t="s">
        <v>1313</v>
      </c>
    </row>
    <row r="138" spans="1:3" ht="14.25">
      <c r="A138" s="234" t="s">
        <v>1376</v>
      </c>
      <c r="B138" s="119" t="s">
        <v>1314</v>
      </c>
      <c r="C138" s="119" t="s">
        <v>1315</v>
      </c>
    </row>
    <row r="139" spans="1:3" ht="14.25">
      <c r="A139" s="234" t="s">
        <v>1377</v>
      </c>
      <c r="B139" s="119" t="s">
        <v>1316</v>
      </c>
      <c r="C139" s="119" t="s">
        <v>1317</v>
      </c>
    </row>
    <row r="140" spans="1:3" ht="28.5">
      <c r="A140" s="119" t="s">
        <v>944</v>
      </c>
      <c r="B140" s="119" t="s">
        <v>1267</v>
      </c>
      <c r="C140" s="119" t="s">
        <v>1128</v>
      </c>
    </row>
    <row r="141" spans="1:3" ht="28.5">
      <c r="A141" s="119" t="s">
        <v>947</v>
      </c>
      <c r="B141" s="119" t="s">
        <v>1268</v>
      </c>
      <c r="C141" s="119" t="s">
        <v>1129</v>
      </c>
    </row>
    <row r="142" spans="1:3" ht="14.25">
      <c r="A142" s="118" t="s">
        <v>992</v>
      </c>
      <c r="B142" s="118" t="s">
        <v>1269</v>
      </c>
      <c r="C142" s="118" t="s">
        <v>1130</v>
      </c>
    </row>
    <row r="143" spans="1:3" ht="14.25">
      <c r="A143" s="118" t="s">
        <v>881</v>
      </c>
      <c r="B143" s="118" t="s">
        <v>881</v>
      </c>
      <c r="C143" s="118" t="s">
        <v>1131</v>
      </c>
    </row>
    <row r="144" spans="1:3" ht="14.25">
      <c r="A144" s="118" t="s">
        <v>899</v>
      </c>
      <c r="B144" s="118" t="s">
        <v>899</v>
      </c>
      <c r="C144" s="118" t="s">
        <v>1132</v>
      </c>
    </row>
    <row r="145" spans="1:3" ht="14.25">
      <c r="A145" s="118" t="s">
        <v>900</v>
      </c>
      <c r="B145" s="118" t="s">
        <v>900</v>
      </c>
      <c r="C145" s="118" t="s">
        <v>1133</v>
      </c>
    </row>
    <row r="146" spans="1:3" ht="14.25">
      <c r="A146" s="118" t="s">
        <v>1329</v>
      </c>
      <c r="B146" s="118" t="s">
        <v>1329</v>
      </c>
      <c r="C146" s="118" t="s">
        <v>1330</v>
      </c>
    </row>
    <row r="147" spans="1:3" ht="14.25">
      <c r="A147" s="127" t="s">
        <v>936</v>
      </c>
      <c r="B147" s="127" t="s">
        <v>1270</v>
      </c>
      <c r="C147" s="127" t="s">
        <v>1134</v>
      </c>
    </row>
    <row r="148" spans="1:3" ht="14.25">
      <c r="A148" s="118" t="s">
        <v>962</v>
      </c>
      <c r="B148" s="118" t="s">
        <v>1271</v>
      </c>
      <c r="C148" s="118" t="s">
        <v>1135</v>
      </c>
    </row>
    <row r="149" spans="1:3" ht="14.25">
      <c r="A149" s="202" t="s">
        <v>1449</v>
      </c>
      <c r="B149" s="118" t="s">
        <v>1272</v>
      </c>
      <c r="C149" s="118" t="s">
        <v>1136</v>
      </c>
    </row>
    <row r="150" spans="1:3" ht="14.25">
      <c r="A150" s="118" t="s">
        <v>959</v>
      </c>
      <c r="B150" s="118" t="s">
        <v>1273</v>
      </c>
      <c r="C150" s="118" t="s">
        <v>1137</v>
      </c>
    </row>
    <row r="151" spans="1:3" ht="14.25">
      <c r="A151" s="118" t="s">
        <v>880</v>
      </c>
      <c r="B151" s="118" t="s">
        <v>1274</v>
      </c>
      <c r="C151" s="118" t="s">
        <v>1138</v>
      </c>
    </row>
    <row r="152" spans="1:3" ht="14.25">
      <c r="A152" s="118" t="s">
        <v>993</v>
      </c>
      <c r="B152" s="118" t="s">
        <v>1275</v>
      </c>
      <c r="C152" s="118" t="s">
        <v>1139</v>
      </c>
    </row>
    <row r="153" spans="1:3" ht="14.25">
      <c r="A153" s="118" t="s">
        <v>935</v>
      </c>
      <c r="B153" s="118" t="s">
        <v>1276</v>
      </c>
      <c r="C153" s="118" t="s">
        <v>1140</v>
      </c>
    </row>
    <row r="154" spans="1:3" ht="14.25">
      <c r="A154" s="118" t="s">
        <v>994</v>
      </c>
      <c r="B154" s="118" t="s">
        <v>1277</v>
      </c>
      <c r="C154" s="118" t="s">
        <v>1141</v>
      </c>
    </row>
    <row r="155" spans="1:3" ht="14.25">
      <c r="A155" s="127" t="s">
        <v>863</v>
      </c>
      <c r="B155" s="127" t="s">
        <v>1278</v>
      </c>
      <c r="C155" s="127" t="s">
        <v>1142</v>
      </c>
    </row>
    <row r="156" spans="1:3" ht="14.25">
      <c r="A156" s="235" t="s">
        <v>1378</v>
      </c>
      <c r="B156" s="127" t="s">
        <v>1279</v>
      </c>
      <c r="C156" s="127" t="s">
        <v>1143</v>
      </c>
    </row>
    <row r="157" spans="1:3" ht="14.25">
      <c r="A157" s="127" t="s">
        <v>996</v>
      </c>
      <c r="B157" s="127" t="s">
        <v>1280</v>
      </c>
      <c r="C157" s="127" t="s">
        <v>1144</v>
      </c>
    </row>
    <row r="158" spans="1:3" ht="14.25">
      <c r="A158" s="127" t="s">
        <v>998</v>
      </c>
      <c r="B158" s="127" t="s">
        <v>1281</v>
      </c>
      <c r="C158" s="127" t="s">
        <v>1145</v>
      </c>
    </row>
    <row r="159" spans="1:3" ht="14.25">
      <c r="A159" s="127" t="s">
        <v>999</v>
      </c>
      <c r="B159" s="127" t="s">
        <v>1282</v>
      </c>
      <c r="C159" s="127" t="s">
        <v>1146</v>
      </c>
    </row>
    <row r="160" spans="1:3" ht="25.5">
      <c r="A160" s="127" t="s">
        <v>1364</v>
      </c>
      <c r="B160" s="127" t="s">
        <v>1283</v>
      </c>
      <c r="C160" s="127" t="s">
        <v>1147</v>
      </c>
    </row>
    <row r="161" spans="1:3" ht="14.25">
      <c r="A161" s="127" t="s">
        <v>1000</v>
      </c>
      <c r="B161" s="127" t="s">
        <v>1284</v>
      </c>
      <c r="C161" s="127" t="s">
        <v>1148</v>
      </c>
    </row>
    <row r="162" spans="1:3" ht="14.25">
      <c r="A162" s="127" t="s">
        <v>1001</v>
      </c>
      <c r="B162" s="127" t="s">
        <v>1285</v>
      </c>
      <c r="C162" s="127" t="s">
        <v>1149</v>
      </c>
    </row>
    <row r="163" spans="1:3" ht="28.5">
      <c r="A163" s="140" t="s">
        <v>997</v>
      </c>
      <c r="B163" s="127" t="s">
        <v>1286</v>
      </c>
      <c r="C163" s="127" t="s">
        <v>1150</v>
      </c>
    </row>
    <row r="164" spans="1:3" ht="14.25">
      <c r="A164" s="141" t="s">
        <v>1002</v>
      </c>
      <c r="B164" s="141" t="s">
        <v>1003</v>
      </c>
      <c r="C164" s="141" t="s">
        <v>1004</v>
      </c>
    </row>
    <row r="165" spans="1:3" ht="14.25">
      <c r="A165" s="149" t="s">
        <v>1297</v>
      </c>
      <c r="B165" s="141" t="s">
        <v>1298</v>
      </c>
      <c r="C165" s="141" t="s">
        <v>1309</v>
      </c>
    </row>
    <row r="166" spans="1:3" ht="15">
      <c r="A166" s="319" t="s">
        <v>1326</v>
      </c>
      <c r="B166" s="150" t="s">
        <v>1327</v>
      </c>
      <c r="C166" s="150" t="s">
        <v>1328</v>
      </c>
    </row>
    <row r="167" spans="1:3" ht="14.25">
      <c r="A167" s="185" t="s">
        <v>1352</v>
      </c>
      <c r="B167" s="141" t="s">
        <v>1287</v>
      </c>
      <c r="C167" s="141" t="s">
        <v>1288</v>
      </c>
    </row>
    <row r="168" spans="1:3" ht="14.25">
      <c r="A168" s="141" t="s">
        <v>1300</v>
      </c>
      <c r="B168" s="141" t="s">
        <v>1345</v>
      </c>
      <c r="C168" s="141" t="s">
        <v>1342</v>
      </c>
    </row>
    <row r="169" spans="1:3" ht="14.25">
      <c r="A169" s="141" t="s">
        <v>1302</v>
      </c>
      <c r="B169" s="141" t="s">
        <v>1346</v>
      </c>
      <c r="C169" s="141" t="s">
        <v>1343</v>
      </c>
    </row>
    <row r="170" spans="1:3" ht="14.25">
      <c r="A170" s="141" t="s">
        <v>1301</v>
      </c>
      <c r="B170" s="141" t="s">
        <v>1347</v>
      </c>
      <c r="C170" s="141" t="s">
        <v>1344</v>
      </c>
    </row>
  </sheetData>
  <sheetProtection/>
  <printOptions/>
  <pageMargins left="0.787401575" right="0.787401575" top="0.984251969" bottom="0.984251969"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assword="CAB7" sheet="1" objects="1" scenarios="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assword="CAB7"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85"/>
  <sheetViews>
    <sheetView zoomScaleSheetLayoutView="65" zoomScalePageLayoutView="0" workbookViewId="0" topLeftCell="A1">
      <selection activeCell="A36" sqref="A36"/>
    </sheetView>
  </sheetViews>
  <sheetFormatPr defaultColWidth="8.8515625" defaultRowHeight="12.75"/>
  <cols>
    <col min="1" max="1" width="68.00390625" style="45" customWidth="1"/>
    <col min="2" max="2" width="20.421875" style="45" customWidth="1"/>
    <col min="3" max="3" width="34.57421875" style="45" customWidth="1"/>
    <col min="4" max="4" width="15.28125" style="45" hidden="1" customWidth="1"/>
    <col min="5" max="5" width="15.7109375" style="45" hidden="1" customWidth="1"/>
    <col min="6" max="6" width="16.8515625" style="45" hidden="1" customWidth="1"/>
    <col min="7" max="7" width="18.140625" style="45" hidden="1" customWidth="1"/>
    <col min="8" max="8" width="24.140625" style="45" hidden="1" customWidth="1"/>
    <col min="9" max="9" width="12.28125" style="45" hidden="1" customWidth="1"/>
    <col min="10" max="10" width="37.140625" style="45" hidden="1" customWidth="1"/>
    <col min="11" max="11" width="15.8515625" style="45" hidden="1" customWidth="1"/>
    <col min="12" max="16384" width="8.8515625" style="45" customWidth="1"/>
  </cols>
  <sheetData>
    <row r="1" spans="1:3" s="44" customFormat="1" ht="19.5" customHeight="1" thickBot="1">
      <c r="A1" s="334" t="str">
        <f>IF(Identification!$B$9="EN",Languages!$A66,IF(Identification!$B$9="FR",Languages!$B66,Languages!$C66))</f>
        <v>A.1a: TOTAL PROJECT COSTS - BREAKDOWN OF INCOME SOURCES</v>
      </c>
      <c r="B1" s="335"/>
      <c r="C1" s="336"/>
    </row>
    <row r="2" spans="1:3" ht="39" customHeight="1" thickBot="1">
      <c r="A2" s="5" t="str">
        <f>IF(Identification!$B$9="EN",Languages!$A84,IF(Identification!$B$9="FR",Languages!$B84,Languages!$C84))</f>
        <v>INCOME</v>
      </c>
      <c r="B2" s="6" t="str">
        <f>IF(Identification!$B$9="EN",Languages!$A39,IF(Identification!$B$9="FR",Languages!$B39,Languages!$C39))</f>
        <v>CONTRACTUAL BUDGET</v>
      </c>
      <c r="C2" s="6" t="str">
        <f>IF(Identification!$B$9="EN",Languages!$A30,IF(Identification!$B$9="FR",Languages!$B30,Languages!$C30))</f>
        <v>ACTUAL INCOME</v>
      </c>
    </row>
    <row r="3" spans="1:3" ht="13.5" thickBot="1">
      <c r="A3" s="334" t="str">
        <f>IF(Identification!$B$9="EN",Languages!$A75,IF(Identification!$B$9="FR",Languages!$B75,Languages!$C75))</f>
        <v>I. Grants</v>
      </c>
      <c r="B3" s="335"/>
      <c r="C3" s="336"/>
    </row>
    <row r="4" spans="1:3" ht="12.75">
      <c r="A4" s="8" t="str">
        <f>IF(Identification!$B$9="EN",Languages!$A4,IF(Identification!$B$9="FR",Languages!$B4,Languages!$C4))</f>
        <v>- Leonardo da Vinci</v>
      </c>
      <c r="B4" s="172"/>
      <c r="C4" s="251">
        <f>'A.2 (a+b)'!B4</f>
        <v>0</v>
      </c>
    </row>
    <row r="5" spans="1:3" ht="12.75">
      <c r="A5" s="9" t="str">
        <f>IF(Identification!$B$9="EN",Languages!$A5,IF(Identification!$B$9="FR",Languages!$B5,Languages!$C5))</f>
        <v>- National Support</v>
      </c>
      <c r="B5" s="173"/>
      <c r="C5" s="253">
        <f>'A.2 (a+b)'!B5</f>
        <v>0</v>
      </c>
    </row>
    <row r="6" spans="1:3" ht="12.75">
      <c r="A6" s="9" t="str">
        <f>IF(Identification!$B$9="EN",Languages!$A13,IF(Identification!$B$9="FR",Languages!$B13,Languages!$C13))</f>
        <v>- Regional Support</v>
      </c>
      <c r="B6" s="173"/>
      <c r="C6" s="253">
        <f>'A.2 (a+b)'!B6</f>
        <v>0</v>
      </c>
    </row>
    <row r="7" spans="1:3" ht="12.75">
      <c r="A7" s="9" t="str">
        <f>IF(Identification!$B$9="EN",Languages!$A7,IF(Identification!$B$9="FR",Languages!$B7,Languages!$C7))</f>
        <v>- Other Community Programmes</v>
      </c>
      <c r="B7" s="173"/>
      <c r="C7" s="253">
        <f>'A.2 (a+b)'!B7</f>
        <v>0</v>
      </c>
    </row>
    <row r="8" spans="1:3" ht="13.5" thickBot="1">
      <c r="A8" s="10" t="str">
        <f>IF(Identification!$B$9="EN",Languages!$A9,IF(Identification!$B$9="FR",Languages!$B9,Languages!$C9))</f>
        <v>- Other Sources (provide detail separately)</v>
      </c>
      <c r="B8" s="174"/>
      <c r="C8" s="254">
        <f>'A.2 (a+b)'!B8</f>
        <v>0</v>
      </c>
    </row>
    <row r="9" spans="1:3" ht="19.5" customHeight="1" thickBot="1">
      <c r="A9" s="7" t="str">
        <f>IF(Identification!$B$9="EN",Languages!$A131,IF(Identification!$B$9="FR",Languages!$B131,Languages!$C131))</f>
        <v>Sub-total I</v>
      </c>
      <c r="B9" s="106">
        <f>SUM(B4:B8)</f>
        <v>0</v>
      </c>
      <c r="C9" s="239">
        <f>SUM(C4:C8)</f>
        <v>0</v>
      </c>
    </row>
    <row r="10" spans="1:3" ht="13.5" thickBot="1">
      <c r="A10" s="334" t="str">
        <f>IF(Identification!$B$9="EN",Languages!$A82,IF(Identification!$B$9="FR",Languages!$B82,Languages!$C82))</f>
        <v>II. Other Project Income</v>
      </c>
      <c r="B10" s="335"/>
      <c r="C10" s="336"/>
    </row>
    <row r="11" spans="1:3" ht="12.75">
      <c r="A11" s="8" t="str">
        <f>IF(Identification!$B$9="EN",Languages!$A11,IF(Identification!$B$9="FR",Languages!$B11,Languages!$C11))</f>
        <v>- Own Funds</v>
      </c>
      <c r="B11" s="173"/>
      <c r="C11" s="251">
        <f>'A.2 (a+b)'!B11</f>
        <v>0</v>
      </c>
    </row>
    <row r="12" spans="1:3" ht="12.75" hidden="1">
      <c r="A12" s="10" t="str">
        <f>IF(Identification!$B$9="EN",Languages!$A3,IF(Identification!$B$9="FR",Languages!$B3,Languages!$C3))</f>
        <v>- Interest</v>
      </c>
      <c r="B12" s="132"/>
      <c r="C12" s="254">
        <f>'A.2 (a+b)'!B12</f>
        <v>0</v>
      </c>
    </row>
    <row r="13" spans="1:3" ht="28.5" customHeight="1" thickBot="1">
      <c r="A13" s="142" t="str">
        <f>IF(Identification!$B$9="EN",Languages!$A8,IF(Identification!$B$9="FR",Languages!$B8,Languages!$C8))</f>
        <v>- Other Income (product sales, seminar fees, sponsorship, etc.)</v>
      </c>
      <c r="B13" s="173"/>
      <c r="C13" s="254">
        <f>'A.2 (a+b)'!B13</f>
        <v>0</v>
      </c>
    </row>
    <row r="14" spans="1:3" ht="19.5" customHeight="1" thickBot="1">
      <c r="A14" s="7" t="str">
        <f>IF(Identification!$B$9="EN",Languages!$A132,IF(Identification!$B$9="FR",Languages!$B132,Languages!$C132))</f>
        <v>Sub-total II</v>
      </c>
      <c r="B14" s="106">
        <f>SUM(B11:B13)</f>
        <v>0</v>
      </c>
      <c r="C14" s="239">
        <f>SUM(C11:C13)</f>
        <v>0</v>
      </c>
    </row>
    <row r="15" spans="1:3" ht="19.5" customHeight="1" thickBot="1">
      <c r="A15" s="12" t="str">
        <f>IF(Identification!$B$9="EN",Languages!$A145,IF(Identification!$B$9="FR",Languages!$B145,Languages!$C145))</f>
        <v>TOTAL (I + II)</v>
      </c>
      <c r="B15" s="153">
        <f>SUM(B9,B14)</f>
        <v>0</v>
      </c>
      <c r="C15" s="240">
        <f>SUM(C9,C14)</f>
        <v>0</v>
      </c>
    </row>
    <row r="16" s="63" customFormat="1" ht="9" thickBot="1">
      <c r="B16" s="64"/>
    </row>
    <row r="17" spans="1:3" ht="19.5" customHeight="1" thickBot="1">
      <c r="A17" s="334" t="str">
        <f>IF(Identification!$B$9="EN",Languages!$A67,IF(Identification!$B$9="FR",Languages!$B67,Languages!$C67))</f>
        <v>A.1b: TOTAL PROJECT COSTS - BREAKDOWN OF EXPENDITURE INCURRED</v>
      </c>
      <c r="B17" s="335"/>
      <c r="C17" s="336"/>
    </row>
    <row r="18" spans="1:8" ht="75.75" customHeight="1" thickBot="1">
      <c r="A18" s="5" t="str">
        <f>IF(Identification!$B$9="EN",Languages!$A60,IF(Identification!$B$9="FR",Languages!$B60,Languages!$C60))</f>
        <v>EXPENDITURE</v>
      </c>
      <c r="B18" s="6" t="str">
        <f>IF(Identification!$B$9="EN",Languages!$A39,IF(Identification!$B$9="FR",Languages!$B39,Languages!$C39))</f>
        <v>CONTRACTUAL BUDGET</v>
      </c>
      <c r="C18" s="46" t="str">
        <f>IF(Identification!$B$9="EN",Languages!$A29,IF(Identification!$B$9="FR",Languages!$B29,Languages!$C29))</f>
        <v>ACTUAL COSTS</v>
      </c>
      <c r="D18" s="46" t="str">
        <f>IF(Identification!$B$9="EN",Languages!$A85,IF(Identification!$B$9="FR",Languages!$B85,Languages!$C85))</f>
        <v>INELIGIBLE 1</v>
      </c>
      <c r="E18" s="276" t="s">
        <v>1442</v>
      </c>
      <c r="F18" s="276" t="str">
        <f>IF(Identification!$B$9="EN",Languages!$A87,IF(Identification!$B$9="FR",Languages!$B87,Languages!$C87))</f>
        <v>INELIGIBLE 2</v>
      </c>
      <c r="G18" s="276" t="str">
        <f>IF(Identification!$B$9="EN",Languages!$A55,IF(Identification!$B$9="FR",Languages!$B55,Languages!$C55))</f>
        <v>ELIGIBLE EXPENDITURE (BEFORE REDUCTION DUE TO SCORE)</v>
      </c>
      <c r="H18" s="276" t="str">
        <f>IF(Identification!$B$9="EN",Languages!$A98,IF(Identification!$B$9="FR",Languages!$B98,Languages!$C98))</f>
        <v>FINAL ELIGIBLE EXPENDITURE</v>
      </c>
    </row>
    <row r="19" spans="1:9" ht="19.5" customHeight="1" thickBot="1">
      <c r="A19" s="7" t="str">
        <f>IF(Identification!$B$9="EN",Languages!$A76,IF(Identification!$B$9="FR",Languages!$B76,Languages!$C76))</f>
        <v>I. Heading A: Staff Costs</v>
      </c>
      <c r="B19" s="173"/>
      <c r="C19" s="239">
        <f>'A.2 (a+b)'!B19</f>
        <v>0</v>
      </c>
      <c r="D19" s="286">
        <f>'A.3'!S2</f>
        <v>0</v>
      </c>
      <c r="E19" s="287"/>
      <c r="F19" s="286">
        <f>IF(C19-D19&gt;B65,C19-D19-B65,0)</f>
        <v>0</v>
      </c>
      <c r="G19" s="288">
        <f>C19-D19-F19</f>
        <v>0</v>
      </c>
      <c r="H19" s="315">
        <f>IF(B75=0,G19*15/100,IF(B75=1,G19*15/100,IF(B75=2,G19*25/100,IF(B75=3,G19*50/100,IF(B75=4,G19*75/100,G19)))))</f>
        <v>0</v>
      </c>
      <c r="I19" s="63"/>
    </row>
    <row r="20" spans="1:8" ht="13.5" thickBot="1">
      <c r="A20" s="7" t="str">
        <f>IF(Identification!$B$9="EN",Languages!$A81,IF(Identification!$B$9="FR",Languages!$B81,Languages!$C81))</f>
        <v>II. Heading B: Operating Costs</v>
      </c>
      <c r="B20" s="106">
        <f>B21+B22+B23+B24</f>
        <v>0</v>
      </c>
      <c r="C20" s="239">
        <f>C21+C22+C23+C24</f>
        <v>0</v>
      </c>
      <c r="D20" s="277">
        <f>D21+D22+D23+D24</f>
        <v>0</v>
      </c>
      <c r="E20" s="289">
        <f>E22+E23</f>
        <v>0</v>
      </c>
      <c r="F20" s="277">
        <f>IF(C20-D20-E20&gt;B70,C20-D20-E20-B70,0)</f>
        <v>0</v>
      </c>
      <c r="G20" s="277">
        <f aca="true" t="shared" si="0" ref="G20:G25">C20-D20-E20-F20</f>
        <v>0</v>
      </c>
      <c r="H20" s="278">
        <f>G20</f>
        <v>0</v>
      </c>
    </row>
    <row r="21" spans="1:9" ht="12.75">
      <c r="A21" s="8" t="str">
        <f>IF(Identification!$B$9="EN",Languages!$A15,IF(Identification!$B$9="FR",Languages!$B15,Languages!$C15))</f>
        <v>- Travel &amp; Subsistence</v>
      </c>
      <c r="B21" s="173"/>
      <c r="C21" s="251">
        <f>'A.2 (a+b)'!B23</f>
        <v>0</v>
      </c>
      <c r="D21" s="249">
        <f>'A.4'!S2</f>
        <v>0</v>
      </c>
      <c r="E21" s="290"/>
      <c r="F21" s="290"/>
      <c r="G21" s="291">
        <f t="shared" si="0"/>
        <v>0</v>
      </c>
      <c r="H21" s="291">
        <f>G21</f>
        <v>0</v>
      </c>
      <c r="I21" s="285" t="s">
        <v>1445</v>
      </c>
    </row>
    <row r="22" spans="1:10" ht="12.75">
      <c r="A22" s="9" t="str">
        <f>IF(Identification!$B$9="EN",Languages!$A2,IF(Identification!$B$9="FR",Languages!$B2,Languages!$C2))</f>
        <v>- Equipment (up to 10 %)</v>
      </c>
      <c r="B22" s="173"/>
      <c r="C22" s="253">
        <f>'A.2 (a+b)'!B24</f>
        <v>0</v>
      </c>
      <c r="D22" s="292">
        <f>'A.5 '!Q2</f>
        <v>0</v>
      </c>
      <c r="E22" s="293">
        <f>IF(AND((C22-D22)=0,(C25-D25)=0),0,(IF(AND((C22-D22)&gt;0,(C25-D25)&gt;0),IF((C22-D22)/(C25-D25)&gt;0.1,(C22-D22-E29),0),0)))</f>
        <v>0</v>
      </c>
      <c r="F22" s="294"/>
      <c r="G22" s="291">
        <f t="shared" si="0"/>
        <v>0</v>
      </c>
      <c r="H22" s="295">
        <f>G22</f>
        <v>0</v>
      </c>
      <c r="I22" s="281">
        <f>IF(H25=0,0,H22/H25)</f>
        <v>0</v>
      </c>
      <c r="J22" s="279" t="str">
        <f>IF(H25=0," ",IF(H22/H25&gt;0.1," WARNING EQUIPMENT LIMIT EXCEEDED"," "))</f>
        <v> </v>
      </c>
    </row>
    <row r="23" spans="1:10" ht="12.75">
      <c r="A23" s="9" t="str">
        <f>IF(Identification!$B$9="EN",Languages!$A165,IF(Identification!$B$9="FR",Languages!$B165,Languages!$C165))</f>
        <v>- Subcontracting costs (up to 30%)</v>
      </c>
      <c r="B23" s="173"/>
      <c r="C23" s="253">
        <f>'A.2 (a+b)'!B25</f>
        <v>0</v>
      </c>
      <c r="D23" s="292">
        <f>'A.7'!I2</f>
        <v>0</v>
      </c>
      <c r="E23" s="293">
        <f>IF(AND((C23-D23)=0,(C25-D25-E22)=0),0,IF(AND((C23-D23)&gt;0,(C25-D25-E22)&gt;0),IF((C23-D23)/(C25-D25-E22)&gt;0.3,(C23-D23-E30),0),0))</f>
        <v>0</v>
      </c>
      <c r="F23" s="294"/>
      <c r="G23" s="291">
        <f t="shared" si="0"/>
        <v>0</v>
      </c>
      <c r="H23" s="295">
        <f>G23</f>
        <v>0</v>
      </c>
      <c r="I23" s="281">
        <f>IF(H25=0,0,H23/H25)</f>
        <v>0</v>
      </c>
      <c r="J23" s="279" t="str">
        <f>IF(H25=0," ",IF(H23/H25&gt;0.3," WARNING SUBCONTRACTING LIMIT EXCEEDED"," "))</f>
        <v> </v>
      </c>
    </row>
    <row r="24" spans="1:9" ht="13.5" thickBot="1">
      <c r="A24" s="13" t="str">
        <f>IF(Identification!$B$9="EN",Languages!$A6,IF(Identification!$B$9="FR",Languages!$B6,Languages!$C6))</f>
        <v>- Other</v>
      </c>
      <c r="B24" s="173"/>
      <c r="C24" s="254">
        <f>'A.2 (a+b)'!B26</f>
        <v>0</v>
      </c>
      <c r="D24" s="296">
        <f>'A.6'!K2</f>
        <v>0</v>
      </c>
      <c r="E24" s="297"/>
      <c r="F24" s="297"/>
      <c r="G24" s="291">
        <f t="shared" si="0"/>
        <v>0</v>
      </c>
      <c r="H24" s="298">
        <f>G24</f>
        <v>0</v>
      </c>
      <c r="I24" s="282"/>
    </row>
    <row r="25" spans="1:9" ht="19.5" customHeight="1" thickBot="1">
      <c r="A25" s="7" t="str">
        <f>IF(Identification!$B$9="EN",Languages!$A133,IF(Identification!$B$9="FR",Languages!$B133,Languages!$C133))</f>
        <v>III. Direct costs [A + B]</v>
      </c>
      <c r="B25" s="106">
        <f>B19+B21+B22+B23+B24</f>
        <v>0</v>
      </c>
      <c r="C25" s="239">
        <f>C19+C21+C22+C23+C24</f>
        <v>0</v>
      </c>
      <c r="D25" s="239">
        <f>SUM(D21:D24)+D19</f>
        <v>0</v>
      </c>
      <c r="E25" s="299">
        <f>E22+E23</f>
        <v>0</v>
      </c>
      <c r="F25" s="299">
        <f>F20+F19</f>
        <v>0</v>
      </c>
      <c r="G25" s="299">
        <f t="shared" si="0"/>
        <v>0</v>
      </c>
      <c r="H25" s="299">
        <f>H19+H20</f>
        <v>0</v>
      </c>
      <c r="I25" s="283"/>
    </row>
    <row r="26" spans="1:10" ht="19.5" customHeight="1" thickBot="1">
      <c r="A26" s="151" t="str">
        <f>IF(Identification!$B$9="EN",Languages!$A166,IF(Identification!$B$9="FR",Languages!$B166,Languages!$C166))</f>
        <v>IV. Indirect costs (up to 7%)</v>
      </c>
      <c r="B26" s="173"/>
      <c r="C26" s="254">
        <f>'A.2 (a+b)'!B28</f>
        <v>0</v>
      </c>
      <c r="D26" s="254"/>
      <c r="E26" s="300">
        <f>IF(AND(C26=0,H25=0),0,(IF(AND(C26&gt;0,H25&gt;0),IF(C26/H25&gt;(ROUNDUP(B26/B25,4)),C26-(H25*(ROUNDUP(B26/B25,4))),0),0)))</f>
        <v>0</v>
      </c>
      <c r="F26" s="294"/>
      <c r="G26" s="299">
        <f>C26-D26-F26-E26</f>
        <v>0</v>
      </c>
      <c r="H26" s="301">
        <f>G26</f>
        <v>0</v>
      </c>
      <c r="I26" s="284">
        <f>IF(H25=0,0,H26/H25)</f>
        <v>0</v>
      </c>
      <c r="J26" s="280" t="str">
        <f>IF(H25=0," ",IF(H26/H25&gt;ROUNDUP(B26/B25,4)," WARNING INDIRECT COST LIMIT EXCEEDED"," "))</f>
        <v> </v>
      </c>
    </row>
    <row r="27" spans="1:11" ht="19.5" customHeight="1" thickBot="1">
      <c r="A27" s="12" t="str">
        <f>IF(Identification!$B$9="EN",Languages!$A146,IF(Identification!$B$9="FR",Languages!$B146,Languages!$C146))</f>
        <v>TOTAL (III + IV)</v>
      </c>
      <c r="B27" s="153">
        <f>SUM(B26,B25)</f>
        <v>0</v>
      </c>
      <c r="C27" s="240">
        <f>SUM(C25,C26)</f>
        <v>0</v>
      </c>
      <c r="D27" s="240">
        <f>SUM(D25,D26)</f>
        <v>0</v>
      </c>
      <c r="E27" s="302">
        <f>E25+E26</f>
        <v>0</v>
      </c>
      <c r="F27" s="302">
        <f>F25</f>
        <v>0</v>
      </c>
      <c r="G27" s="302">
        <f>SUM(G25,G26)</f>
        <v>0</v>
      </c>
      <c r="H27" s="302">
        <f>H26+H25</f>
        <v>0</v>
      </c>
      <c r="I27" s="313" t="s">
        <v>1455</v>
      </c>
      <c r="J27" s="314"/>
      <c r="K27" s="316" t="str">
        <f>IF(B25=0," ",B26/B25)</f>
        <v> </v>
      </c>
    </row>
    <row r="28" s="63" customFormat="1" ht="9" thickBot="1">
      <c r="B28" s="64"/>
    </row>
    <row r="29" spans="1:5" ht="19.5" customHeight="1" thickBot="1">
      <c r="A29" s="334" t="str">
        <f>IF(Identification!$B$9="EN",Languages!$A69,IF(Identification!$B$9="FR",Languages!$B69,Languages!$C69))</f>
        <v>A.1c: REQUEST FOR PAYMENT FROM CONTRACTOR</v>
      </c>
      <c r="B29" s="335"/>
      <c r="C29" s="336"/>
      <c r="D29" s="306" t="s">
        <v>1453</v>
      </c>
      <c r="E29" s="307">
        <f>1/9*((C19-D19-F19)+(C21-D21)+(C23-D23)+(C24-D24))</f>
        <v>0</v>
      </c>
    </row>
    <row r="30" spans="1:5" ht="12.75">
      <c r="A30" s="47" t="str">
        <f>IF(Identification!$B$9="EN",Languages!$A104,IF(Identification!$B$9="FR",Languages!$B104,Languages!$C104))</f>
        <v>Maximum Community Contribution (from Agreement)</v>
      </c>
      <c r="B30" s="14" t="s">
        <v>910</v>
      </c>
      <c r="C30" s="248"/>
      <c r="D30" s="305" t="s">
        <v>1454</v>
      </c>
      <c r="E30" s="308">
        <f>3/7*((C19-D19-F19)+(C21-D21)+(C22-D22-E22)+(C24-D24))</f>
        <v>0</v>
      </c>
    </row>
    <row r="31" spans="1:5" ht="12.75">
      <c r="A31" s="48" t="str">
        <f>IF(Identification!$B$9="EN",Languages!$A103,IF(Identification!$B$9="FR",Languages!$B103,Languages!$C103))</f>
        <v>Maximum Community % Contribution (from Agreement)</v>
      </c>
      <c r="B31" s="16" t="s">
        <v>911</v>
      </c>
      <c r="C31" s="22"/>
      <c r="D31" s="15"/>
      <c r="E31" s="15"/>
    </row>
    <row r="32" spans="1:5" ht="12.75" customHeight="1">
      <c r="A32" s="48" t="str">
        <f>IF(Identification!$B$9="EN",Languages!$A148,IF(Identification!$B$9="FR",Languages!$B148,Languages!$C148))</f>
        <v>Total Declared Expenditure</v>
      </c>
      <c r="B32" s="16" t="s">
        <v>1331</v>
      </c>
      <c r="C32" s="249">
        <f>C27</f>
        <v>0</v>
      </c>
      <c r="D32" s="15"/>
      <c r="E32" s="15"/>
    </row>
    <row r="33" spans="1:5" ht="12.75" customHeight="1">
      <c r="A33" s="48" t="str">
        <f>IF(Identification!$B$9="EN",Languages!$A48,IF(Identification!$B$9="FR",Languages!$B48,Languages!$C48))</f>
        <v>Declared Expenditure * Maximum Community % Contribution</v>
      </c>
      <c r="B33" s="16" t="s">
        <v>1332</v>
      </c>
      <c r="C33" s="249">
        <f>C32*C31</f>
        <v>0</v>
      </c>
      <c r="D33" s="15"/>
      <c r="E33" s="15"/>
    </row>
    <row r="34" spans="1:5" ht="15" customHeight="1">
      <c r="A34" s="50" t="str">
        <f>IF(Identification!$B$9="EN",Languages!$A62,IF(Identification!$B$9="FR",Languages!$B62,Languages!$C62))</f>
        <v>Final Community Grant (minimum of a &amp; d)</v>
      </c>
      <c r="B34" s="16" t="s">
        <v>913</v>
      </c>
      <c r="C34" s="250">
        <f>MIN(C30,C33)</f>
        <v>0</v>
      </c>
      <c r="D34" s="15"/>
      <c r="E34" s="15"/>
    </row>
    <row r="35" spans="1:5" ht="12.75" customHeight="1">
      <c r="A35" s="49" t="str">
        <f>IF(Identification!$B$9="EN",Languages!$A24,IF(Identification!$B$9="FR",Languages!$B24,Languages!$C24))</f>
        <v>1st Pre-financing Payment</v>
      </c>
      <c r="B35" s="16" t="s">
        <v>957</v>
      </c>
      <c r="C35" s="243"/>
      <c r="D35" s="15"/>
      <c r="E35" s="15"/>
    </row>
    <row r="36" spans="1:5" ht="12.75" customHeight="1">
      <c r="A36" s="49" t="str">
        <f>IF(Identification!$B$9="EN",Languages!$A26,IF(Identification!$B$9="FR",Languages!$B26,Languages!$C26))</f>
        <v>2nd Pre-financing Payment</v>
      </c>
      <c r="B36" s="16" t="s">
        <v>957</v>
      </c>
      <c r="C36" s="243"/>
      <c r="D36" s="15"/>
      <c r="E36" s="15"/>
    </row>
    <row r="37" spans="1:5" ht="12.75" customHeight="1">
      <c r="A37" s="49" t="str">
        <f>IF(Identification!$B$9="EN",Languages!$A27,IF(Identification!$B$9="FR",Languages!$B27,Languages!$C27))</f>
        <v>3rd Pre-financing Payment (where applicable)</v>
      </c>
      <c r="B37" s="16" t="s">
        <v>957</v>
      </c>
      <c r="C37" s="243"/>
      <c r="D37" s="15"/>
      <c r="E37" s="15"/>
    </row>
    <row r="38" spans="1:5" ht="12.75" customHeight="1">
      <c r="A38" s="49" t="str">
        <f>IF(Identification!$B$9="EN",Languages!$A28,IF(Identification!$B$9="FR",Languages!$B28,Languages!$C28))</f>
        <v>4th Pre-financing Payment (where applicable)</v>
      </c>
      <c r="B38" s="16" t="s">
        <v>957</v>
      </c>
      <c r="C38" s="243"/>
      <c r="D38" s="15"/>
      <c r="E38" s="15"/>
    </row>
    <row r="39" spans="1:5" ht="12.75">
      <c r="A39" s="49" t="str">
        <f>IF(Identification!$B$9="EN",Languages!$A33,IF(Identification!$B$9="FR",Languages!$B33,Languages!$C33))</f>
        <v>Balance</v>
      </c>
      <c r="B39" s="16" t="s">
        <v>1333</v>
      </c>
      <c r="C39" s="251">
        <f>C34-SUM(C35:C38)</f>
        <v>0</v>
      </c>
      <c r="D39" s="15"/>
      <c r="E39" s="15"/>
    </row>
    <row r="40" spans="1:5" ht="12.75">
      <c r="A40" s="49" t="str">
        <f>IF(Identification!$B$9="EN",Languages!$A94,IF(Identification!$B$9="FR",Languages!$B94,Languages!$C94))</f>
        <v>Other Income Earned</v>
      </c>
      <c r="B40" s="16" t="s">
        <v>1334</v>
      </c>
      <c r="C40" s="251">
        <f>C13</f>
        <v>0</v>
      </c>
      <c r="D40" s="15"/>
      <c r="E40" s="15"/>
    </row>
    <row r="41" spans="1:5" ht="15" customHeight="1" thickBot="1">
      <c r="A41" s="51" t="str">
        <f>IF(Identification!$B$9="EN",Languages!$A61,IF(Identification!$B$9="FR",Languages!$B61,Languages!$C61))</f>
        <v>Final Balance (leading to payment/recovery)</v>
      </c>
      <c r="B41" s="17" t="s">
        <v>1335</v>
      </c>
      <c r="C41" s="252">
        <f>C39-C40</f>
        <v>0</v>
      </c>
      <c r="D41" s="15"/>
      <c r="E41" s="15"/>
    </row>
    <row r="42" s="63" customFormat="1" ht="9" thickBot="1">
      <c r="B42" s="64"/>
    </row>
    <row r="43" spans="1:3" ht="15" customHeight="1">
      <c r="A43" s="339" t="str">
        <f>IF(Identification!$B$9="EN",Languages!$A74,IF(Identification!$B$9="FR",Languages!$B74,Languages!$C74))</f>
        <v>I, the undersigned, declare that the information contained within these tables is correct and based upon real costs.</v>
      </c>
      <c r="B43" s="340"/>
      <c r="C43" s="341"/>
    </row>
    <row r="44" spans="1:3" ht="30" customHeight="1">
      <c r="A44" s="328"/>
      <c r="B44" s="329"/>
      <c r="C44" s="61"/>
    </row>
    <row r="45" spans="1:3" ht="15" customHeight="1" thickBot="1">
      <c r="A45" s="330" t="str">
        <f>IF(Identification!$B$9="EN",Languages!$A22,IF(Identification!$B$9="FR",Languages!$B22,Languages!$C22))</f>
        <v>(Signature of Legal Representative &amp; Stamp of Contracting Organisation)</v>
      </c>
      <c r="B45" s="331"/>
      <c r="C45" s="62" t="str">
        <f>IF(Identification!$B$9="EN",Languages!$A19,IF(Identification!$B$9="FR",Languages!$B19,Languages!$C19))</f>
        <v>(Date)</v>
      </c>
    </row>
    <row r="46" spans="1:3" ht="10.5" customHeight="1">
      <c r="A46" s="63"/>
      <c r="B46" s="64"/>
      <c r="C46" s="63"/>
    </row>
    <row r="47" spans="1:3" ht="19.5" customHeight="1" hidden="1" thickBot="1">
      <c r="A47" s="334" t="str">
        <f>IF(Identification!$B$9="EN",Languages!$A68,IF(Identification!$B$9="FR",Languages!$B68,Languages!$C68))</f>
        <v>A.1c: CALCULATION OF FINAL GRANT / BALANCE (COMMISSION / NATIONAL AGENCY)</v>
      </c>
      <c r="B47" s="335"/>
      <c r="C47" s="336"/>
    </row>
    <row r="48" spans="1:3" ht="12.75" customHeight="1" hidden="1">
      <c r="A48" s="47" t="str">
        <f>IF(Identification!$B$9="EN",Languages!$A104,IF(Identification!$B$9="FR",Languages!$B104,Languages!$C104))</f>
        <v>Maximum Community Contribution (from Agreement)</v>
      </c>
      <c r="B48" s="14" t="s">
        <v>910</v>
      </c>
      <c r="C48" s="248"/>
    </row>
    <row r="49" spans="1:3" ht="12.75" customHeight="1" hidden="1">
      <c r="A49" s="48" t="str">
        <f>IF(Identification!$B$9="EN",Languages!$A103,IF(Identification!$B$9="FR",Languages!$B103,Languages!$C103))</f>
        <v>Maximum Community % Contribution (from Agreement)</v>
      </c>
      <c r="B49" s="16" t="s">
        <v>911</v>
      </c>
      <c r="C49" s="22"/>
    </row>
    <row r="50" spans="1:3" ht="12.75" customHeight="1" hidden="1">
      <c r="A50" s="48" t="str">
        <f>IF(Identification!$B$9="EN",Languages!$A148,IF(Identification!$B$9="FR",Languages!$B148,Languages!$C148))</f>
        <v>Total Declared Expenditure</v>
      </c>
      <c r="B50" s="16" t="s">
        <v>912</v>
      </c>
      <c r="C50" s="249">
        <f>C27</f>
        <v>0</v>
      </c>
    </row>
    <row r="51" spans="1:3" ht="12.75" customHeight="1" hidden="1">
      <c r="A51" s="48" t="str">
        <f>IF(Identification!$B$9="EN",Languages!$A86,IF(Identification!$B$9="FR",Languages!$B86,Languages!$C86))</f>
        <v>Ineligible 1 (individual expenditure identified as ineligible)</v>
      </c>
      <c r="B51" s="16" t="s">
        <v>913</v>
      </c>
      <c r="C51" s="249">
        <f>D27</f>
        <v>0</v>
      </c>
    </row>
    <row r="52" spans="1:3" ht="12.75" customHeight="1" hidden="1">
      <c r="A52" s="303" t="s">
        <v>1446</v>
      </c>
      <c r="B52" s="16"/>
      <c r="C52" s="304">
        <f>E27</f>
        <v>0</v>
      </c>
    </row>
    <row r="53" spans="1:3" ht="24.75" customHeight="1" hidden="1">
      <c r="A53" s="48" t="str">
        <f>IF(Identification!$B$9="EN",Languages!$A88,IF(Identification!$B$9="FR",Languages!$B88,Languages!$C88))</f>
        <v>Ineligible 2 (maximum variation of 10% exceeded)</v>
      </c>
      <c r="B53" s="16" t="s">
        <v>957</v>
      </c>
      <c r="C53" s="249">
        <f>F27</f>
        <v>0</v>
      </c>
    </row>
    <row r="54" spans="1:3" ht="12.75" customHeight="1" hidden="1">
      <c r="A54" s="303" t="str">
        <f>IF(Identification!$B$9="EN",Languages!$A149,IF(Identification!$B$9="FR",Languages!$B149,Languages!$C149))</f>
        <v>Total Eligible Expenditure (before reducing staff due to score)</v>
      </c>
      <c r="B54" s="16" t="s">
        <v>963</v>
      </c>
      <c r="C54" s="304">
        <f>C50-C51-C52-C53</f>
        <v>0</v>
      </c>
    </row>
    <row r="55" spans="1:3" ht="12.75" hidden="1">
      <c r="A55" s="48" t="str">
        <f>IF(Identification!$B$9="EN",Languages!$A99,IF(Identification!$B$9="FR",Languages!$B99,Languages!$C99))</f>
        <v>LdV Expenditure Ceiling ('eligible' Total costs)</v>
      </c>
      <c r="B55" s="16" t="s">
        <v>955</v>
      </c>
      <c r="C55" s="249">
        <f>H27</f>
        <v>0</v>
      </c>
    </row>
    <row r="56" spans="1:3" ht="12.75" customHeight="1" hidden="1">
      <c r="A56" s="48" t="str">
        <f>IF(Identification!$B$9="EN",Languages!$A56,IF(Identification!$B$9="FR",Languages!$B56,Languages!$C56))</f>
        <v>Total Eligible Expenditure * Maximum Community % Contribution</v>
      </c>
      <c r="B56" s="16" t="s">
        <v>1355</v>
      </c>
      <c r="C56" s="249">
        <f>C55*C49</f>
        <v>0</v>
      </c>
    </row>
    <row r="57" spans="1:3" ht="12.75" customHeight="1" hidden="1" thickBot="1">
      <c r="A57" s="50" t="str">
        <f>IF(Identification!$B$9="EN",Languages!$A63,IF(Identification!$B$9="FR",Languages!$B63,Languages!$C63))</f>
        <v>Final Community Grant (minimum of a &amp; i)</v>
      </c>
      <c r="B57" s="16" t="s">
        <v>956</v>
      </c>
      <c r="C57" s="252">
        <f>MIN(C48,C56)</f>
        <v>0</v>
      </c>
    </row>
    <row r="58" spans="1:3" ht="12.75" customHeight="1" hidden="1">
      <c r="A58" s="49" t="str">
        <f>IF(Identification!$B$9="EN",Languages!$A150,IF(Identification!$B$9="FR",Languages!$B150,Languages!$C150))</f>
        <v>Total Pre-financing</v>
      </c>
      <c r="B58" s="16" t="s">
        <v>964</v>
      </c>
      <c r="C58" s="249">
        <f>C48*B76</f>
        <v>0</v>
      </c>
    </row>
    <row r="59" spans="1:3" ht="12.75" customHeight="1" hidden="1">
      <c r="A59" s="49" t="str">
        <f>IF(Identification!$B$9="EN",Languages!$A33,IF(Identification!$B$9="FR",Languages!$B33,Languages!$C33))</f>
        <v>Balance</v>
      </c>
      <c r="B59" s="16" t="s">
        <v>965</v>
      </c>
      <c r="C59" s="251">
        <f>C57-C58</f>
        <v>0</v>
      </c>
    </row>
    <row r="60" spans="1:3" ht="12.75" customHeight="1" hidden="1">
      <c r="A60" s="49" t="str">
        <f>IF(Identification!$B$9="EN",Languages!$A94,IF(Identification!$B$9="FR",Languages!$B94,Languages!$C94))</f>
        <v>Other Income Earned</v>
      </c>
      <c r="B60" s="16" t="s">
        <v>966</v>
      </c>
      <c r="C60" s="249">
        <f>C13+C5+C6+C7+C8</f>
        <v>0</v>
      </c>
    </row>
    <row r="61" spans="1:3" ht="12.75" customHeight="1" hidden="1" thickBot="1">
      <c r="A61" s="51" t="str">
        <f>IF(Identification!$B$9="EN",Languages!$A61,IF(Identification!$B$9="FR",Languages!$B61,Languages!$C61))</f>
        <v>Final Balance (leading to payment/recovery)</v>
      </c>
      <c r="B61" s="17" t="s">
        <v>967</v>
      </c>
      <c r="C61" s="252">
        <f>C59-C60</f>
        <v>0</v>
      </c>
    </row>
    <row r="62" ht="9" customHeight="1" hidden="1" thickBot="1"/>
    <row r="63" spans="1:2" ht="13.5" hidden="1" thickBot="1">
      <c r="A63" s="18" t="str">
        <f>IF(Identification!$B$9="EN",Languages!$A36,IF(Identification!$B$9="FR",Languages!$B36,Languages!$C36))</f>
        <v>Calculation Table for Ineligible 2</v>
      </c>
      <c r="B63" s="154"/>
    </row>
    <row r="64" spans="1:2" ht="13.5" hidden="1" thickBot="1">
      <c r="A64" s="1" t="str">
        <f>IF(Identification!$B$9="EN",Languages!$A34,IF(Identification!$B$9="FR",Languages!$B34,Languages!$C34))</f>
        <v>Budget Heading</v>
      </c>
      <c r="B64" s="19">
        <v>1.1</v>
      </c>
    </row>
    <row r="65" spans="1:2" ht="12.75" hidden="1">
      <c r="A65" s="2" t="str">
        <f>IF(Identification!$B$9="EN",Languages!$A124,IF(Identification!$B$9="FR",Languages!$B124,Languages!$C124))</f>
        <v>Staff Costs:</v>
      </c>
      <c r="B65" s="20">
        <f>B19*110%</f>
        <v>0</v>
      </c>
    </row>
    <row r="66" spans="1:2" ht="12.75" hidden="1">
      <c r="A66" s="2" t="str">
        <f>IF(Identification!$B$9="EN",Languages!$A157,IF(Identification!$B$9="FR",Languages!$B157,Languages!$C157))</f>
        <v>Travel &amp; Subsistence Costs:</v>
      </c>
      <c r="B66" s="20">
        <f>B21*110%</f>
        <v>0</v>
      </c>
    </row>
    <row r="67" spans="1:2" ht="12.75" hidden="1">
      <c r="A67" s="2" t="str">
        <f>IF(Identification!$B$9="EN",Languages!$A2,IF(Identification!$B$9="FR",Languages!$B2,Languages!$C2))</f>
        <v>- Equipment (up to 10 %)</v>
      </c>
      <c r="B67" s="20">
        <f>B22*110%</f>
        <v>0</v>
      </c>
    </row>
    <row r="68" spans="1:2" ht="12.75" hidden="1">
      <c r="A68" s="2" t="str">
        <f>IF(Identification!$B$9="EN",Languages!$A113,IF(Identification!$B$9="FR",Languages!$B113,Languages!$C113))</f>
        <v>Other Costs:</v>
      </c>
      <c r="B68" s="20">
        <f>B24*110%</f>
        <v>0</v>
      </c>
    </row>
    <row r="69" spans="1:2" ht="13.5" hidden="1" thickBot="1">
      <c r="A69" s="3" t="str">
        <f>IF(Identification!$B$9="EN",Languages!$A128,IF(Identification!$B$9="FR",Languages!$B128,Languages!$C128))</f>
        <v>Sub-contracting Costs:</v>
      </c>
      <c r="B69" s="21">
        <f>B23*110%</f>
        <v>0</v>
      </c>
    </row>
    <row r="70" spans="1:2" ht="13.5" hidden="1" thickBot="1">
      <c r="A70" s="4" t="s">
        <v>1441</v>
      </c>
      <c r="B70" s="274">
        <f>(B21+B22+B23+B24)*110%</f>
        <v>0</v>
      </c>
    </row>
    <row r="71" ht="13.5" hidden="1" thickBot="1"/>
    <row r="72" spans="1:3" ht="13.5" hidden="1" thickBot="1">
      <c r="A72" s="4" t="str">
        <f>IF(Identification!$B$9="EN",Languages!$A122,IF(Identification!$B$9="FR",Languages!$B122,Languages!$C122))</f>
        <v>Responsible for Financial Assessment:</v>
      </c>
      <c r="B72" s="332"/>
      <c r="C72" s="333"/>
    </row>
    <row r="73" spans="1:3" ht="13.5" hidden="1" thickBot="1">
      <c r="A73" s="4" t="str">
        <f>IF(Identification!$B$9="EN",Languages!$A46,IF(Identification!$B$9="FR",Languages!$B46,Languages!$C46))</f>
        <v>Date Financial Assessment Finalised:</v>
      </c>
      <c r="B73" s="337"/>
      <c r="C73" s="338"/>
    </row>
    <row r="74" ht="13.5" hidden="1" thickBot="1"/>
    <row r="75" spans="1:5" ht="13.5" hidden="1" thickBot="1">
      <c r="A75" s="1" t="str">
        <f>IF(Identification!$B$9="EN",Languages!$A64,IF(Identification!$B$9="FR",Languages!$B64,Languages!$C64))</f>
        <v>Final Project Rating (0-10)</v>
      </c>
      <c r="B75" s="324">
        <v>5</v>
      </c>
      <c r="C75" s="325"/>
      <c r="D75" s="268" t="s">
        <v>1452</v>
      </c>
      <c r="E75" s="268"/>
    </row>
    <row r="76" spans="1:3" ht="13.5" hidden="1" thickBot="1">
      <c r="A76" s="1" t="str">
        <f>IF(Identification!$B$9="EN",Languages!$A151,IF(Identification!$B$9="FR",Languages!$B151,Languages!$C151))</f>
        <v>Total pre-financing (as a %)</v>
      </c>
      <c r="B76" s="326"/>
      <c r="C76" s="327"/>
    </row>
    <row r="77" ht="13.5" hidden="1" thickBot="1"/>
    <row r="78" spans="1:2" ht="13.5" hidden="1" thickBot="1">
      <c r="A78" s="129" t="str">
        <f>IF(Identification!$B$9="EN",Languages!$A163,IF(Identification!$B$9="FR",Languages!$B163,Languages!$C163))</f>
        <v>FINANCIAL ASSESSMENT RESULTS - INTERIM REPORT</v>
      </c>
      <c r="B78" s="130"/>
    </row>
    <row r="79" spans="1:2" ht="12.75" hidden="1">
      <c r="A79" s="133" t="str">
        <f>IF(Identification!$B$9="EN",Languages!$A104,IF(Identification!$B$9="FR",Languages!$B104,Languages!$C104))</f>
        <v>Maximum Community Contribution (from Agreement)</v>
      </c>
      <c r="B79" s="108"/>
    </row>
    <row r="80" spans="1:2" ht="12.75" hidden="1">
      <c r="A80" s="134" t="str">
        <f>IF(Identification!$B$9="EN",Languages!$A158,IF(Identification!$B$9="FR",Languages!$B158,Languages!$C158))</f>
        <v>Pre-Financing Paid</v>
      </c>
      <c r="B80" s="131">
        <f>B79*B76</f>
        <v>0</v>
      </c>
    </row>
    <row r="81" spans="1:2" ht="12.75" hidden="1">
      <c r="A81" s="134" t="str">
        <f>IF(Identification!$B$9="EN",Languages!$A159,IF(Identification!$B$9="FR",Languages!$B159,Languages!$C159))</f>
        <v>Amount Declared - Interim Report</v>
      </c>
      <c r="B81" s="131">
        <f>C27</f>
        <v>0</v>
      </c>
    </row>
    <row r="82" spans="1:2" ht="25.5" hidden="1">
      <c r="A82" s="208" t="str">
        <f>IF(Identification!$B$9="EN",Languages!$A160,IF(Identification!$B$9="FR",Languages!$B160,Languages!$C160))</f>
        <v>Eligible for Additional Pre-financing (70% Spent) calculation based on declared cost</v>
      </c>
      <c r="B82" s="203" t="str">
        <f>IF(B79=0,"FALSE",IF(B81&gt;=0.7*B80,"YES","NO"))</f>
        <v>FALSE</v>
      </c>
    </row>
    <row r="83" spans="1:2" ht="25.5" hidden="1">
      <c r="A83" s="208" t="s">
        <v>1365</v>
      </c>
      <c r="B83" s="203" t="str">
        <f>IF(B79=0,"FALSE",IF(H27&gt;=0.7*B80,"YES","NO"))</f>
        <v>FALSE</v>
      </c>
    </row>
    <row r="84" spans="1:2" ht="12.75" hidden="1">
      <c r="A84" s="134" t="str">
        <f>IF(Identification!$B$9="EN",Languages!$A161,IF(Identification!$B$9="FR",Languages!$B161,Languages!$C161))</f>
        <v>Additional Pre-Financing (%)</v>
      </c>
      <c r="B84" s="146"/>
    </row>
    <row r="85" spans="1:2" ht="13.5" hidden="1" thickBot="1">
      <c r="A85" s="135" t="str">
        <f>IF(Identification!$B$9="EN",Languages!$A162,IF(Identification!$B$9="FR",Languages!$B162,Languages!$C162))</f>
        <v>Amount of Additional Pre-financing</v>
      </c>
      <c r="B85" s="136">
        <f>B79*B84</f>
        <v>0</v>
      </c>
    </row>
    <row r="86" ht="12.75" hidden="1"/>
    <row r="115" ht="12.75"/>
    <row r="116" ht="12.75"/>
    <row r="117" ht="12.75"/>
    <row r="118" ht="12.75"/>
    <row r="119" ht="12.75"/>
    <row r="120" ht="12.75"/>
    <row r="121" ht="12.75"/>
    <row r="122" ht="12.75"/>
    <row r="123" ht="12.75"/>
    <row r="124" ht="12.75"/>
  </sheetData>
  <sheetProtection password="CAB7" sheet="1"/>
  <mergeCells count="13">
    <mergeCell ref="A29:C29"/>
    <mergeCell ref="A43:C43"/>
    <mergeCell ref="A1:C1"/>
    <mergeCell ref="A3:C3"/>
    <mergeCell ref="A10:C10"/>
    <mergeCell ref="A17:C17"/>
    <mergeCell ref="B75:C75"/>
    <mergeCell ref="B76:C76"/>
    <mergeCell ref="A44:B44"/>
    <mergeCell ref="A45:B45"/>
    <mergeCell ref="B72:C72"/>
    <mergeCell ref="A47:C47"/>
    <mergeCell ref="B73:C73"/>
  </mergeCells>
  <conditionalFormatting sqref="I22">
    <cfRule type="cellIs" priority="1" dxfId="0" operator="greaterThan" stopIfTrue="1">
      <formula>0.1</formula>
    </cfRule>
  </conditionalFormatting>
  <conditionalFormatting sqref="I23">
    <cfRule type="cellIs" priority="2" dxfId="0" operator="greaterThan" stopIfTrue="1">
      <formula>0.3</formula>
    </cfRule>
  </conditionalFormatting>
  <conditionalFormatting sqref="I26">
    <cfRule type="cellIs" priority="3" dxfId="0" operator="greaterThan" stopIfTrue="1">
      <formula>ROUNDUP($K$27,4)</formula>
    </cfRule>
  </conditionalFormatting>
  <printOptions/>
  <pageMargins left="0.25" right="0.25" top="0.19" bottom="0.24" header="0.18" footer="0.24"/>
  <pageSetup fitToHeight="1" fitToWidth="1" horizontalDpi="300" verticalDpi="300" orientation="landscape" paperSize="9" scale="50" r:id="rId3"/>
  <headerFooter alignWithMargins="0">
    <oddFooter>&amp;R&amp;"Arial,Italique"&amp;8&amp;P / &amp;N</oddFooter>
  </headerFooter>
  <legacyDrawing r:id="rId2"/>
</worksheet>
</file>

<file path=xl/worksheets/sheet3.xml><?xml version="1.0" encoding="utf-8"?>
<worksheet xmlns="http://schemas.openxmlformats.org/spreadsheetml/2006/main" xmlns:r="http://schemas.openxmlformats.org/officeDocument/2006/relationships">
  <dimension ref="A1:AL34"/>
  <sheetViews>
    <sheetView zoomScaleSheetLayoutView="85" zoomScalePageLayoutView="0" workbookViewId="0" topLeftCell="A1">
      <selection activeCell="B28" sqref="B28"/>
    </sheetView>
  </sheetViews>
  <sheetFormatPr defaultColWidth="8.8515625" defaultRowHeight="12.75"/>
  <cols>
    <col min="1" max="1" width="55.140625" style="45" customWidth="1"/>
    <col min="2" max="2" width="14.140625" style="105" customWidth="1"/>
    <col min="3" max="3" width="13.28125" style="105" customWidth="1"/>
    <col min="4" max="24" width="12.57421875" style="105" customWidth="1"/>
    <col min="25" max="38" width="9.7109375" style="105" customWidth="1"/>
    <col min="39" max="16384" width="8.8515625" style="45" customWidth="1"/>
  </cols>
  <sheetData>
    <row r="1" spans="1:38" s="44" customFormat="1" ht="19.5" customHeight="1" thickBot="1">
      <c r="A1" s="7" t="str">
        <f>IF(Identification!$B$9="EN",Languages!$A70,IF(Identification!$B$9="FR",Languages!$B70,Languages!$C70))</f>
        <v>A.2a: Breakdown of Income Sources (by partner)</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6"/>
    </row>
    <row r="2" spans="1:38" ht="24.75" customHeight="1" thickBot="1">
      <c r="A2" s="5" t="str">
        <f>IF(Identification!$B$9="EN",Languages!$A84,IF(Identification!$B$9="FR",Languages!$B84,Languages!$C84))</f>
        <v>INCOME</v>
      </c>
      <c r="B2" s="6" t="str">
        <f>IF(Identification!$B$9="EN",Languages!$A143,IF(Identification!$B$9="FR",Languages!$B143,Languages!$C143))</f>
        <v>TOTAL</v>
      </c>
      <c r="C2" s="23" t="str">
        <f>IF(Identification!$B$9="EN",Languages!$A17,IF(Identification!$B$9="FR",Languages!$B17,Languages!$C17))</f>
        <v>% breakdown</v>
      </c>
      <c r="D2" s="6">
        <v>0</v>
      </c>
      <c r="E2" s="6">
        <v>1</v>
      </c>
      <c r="F2" s="6">
        <v>2</v>
      </c>
      <c r="G2" s="6">
        <v>3</v>
      </c>
      <c r="H2" s="6">
        <v>4</v>
      </c>
      <c r="I2" s="6">
        <v>5</v>
      </c>
      <c r="J2" s="6">
        <v>6</v>
      </c>
      <c r="K2" s="6">
        <v>7</v>
      </c>
      <c r="L2" s="6">
        <v>8</v>
      </c>
      <c r="M2" s="6">
        <v>9</v>
      </c>
      <c r="N2" s="6">
        <v>10</v>
      </c>
      <c r="O2" s="6">
        <v>11</v>
      </c>
      <c r="P2" s="6">
        <v>12</v>
      </c>
      <c r="Q2" s="6">
        <v>13</v>
      </c>
      <c r="R2" s="6">
        <v>14</v>
      </c>
      <c r="S2" s="6">
        <v>15</v>
      </c>
      <c r="T2" s="6">
        <v>16</v>
      </c>
      <c r="U2" s="6">
        <v>17</v>
      </c>
      <c r="V2" s="6">
        <v>18</v>
      </c>
      <c r="W2" s="6">
        <v>19</v>
      </c>
      <c r="X2" s="6">
        <v>20</v>
      </c>
      <c r="Y2" s="6">
        <v>21</v>
      </c>
      <c r="Z2" s="6">
        <v>22</v>
      </c>
      <c r="AA2" s="6">
        <v>23</v>
      </c>
      <c r="AB2" s="6">
        <v>24</v>
      </c>
      <c r="AC2" s="6">
        <v>25</v>
      </c>
      <c r="AD2" s="6">
        <v>26</v>
      </c>
      <c r="AE2" s="6">
        <v>27</v>
      </c>
      <c r="AF2" s="6">
        <v>28</v>
      </c>
      <c r="AG2" s="6">
        <v>29</v>
      </c>
      <c r="AH2" s="6">
        <v>30</v>
      </c>
      <c r="AI2" s="6">
        <v>31</v>
      </c>
      <c r="AJ2" s="6">
        <v>32</v>
      </c>
      <c r="AK2" s="6">
        <v>33</v>
      </c>
      <c r="AL2" s="6">
        <v>34</v>
      </c>
    </row>
    <row r="3" spans="1:38" ht="13.5" thickBot="1">
      <c r="A3" s="7" t="str">
        <f>IF(Identification!$B$9="EN",Languages!$A75,IF(Identification!$B$9="FR",Languages!$B75,Languages!$C75))</f>
        <v>I. Grants</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6"/>
    </row>
    <row r="4" spans="1:38" ht="13.5" thickBot="1">
      <c r="A4" s="147" t="str">
        <f>IF(Identification!$B$9="EN",Languages!$A4,IF(Identification!$B$9="FR",Languages!$B4,Languages!$C4))</f>
        <v>- Leonardo da Vinci</v>
      </c>
      <c r="B4" s="236">
        <f>SUM(D4:AL4)</f>
        <v>0</v>
      </c>
      <c r="C4" s="34">
        <f>IF($B$15&gt;0,B4/$B$15,0)</f>
        <v>0</v>
      </c>
      <c r="D4" s="177">
        <f>SUMIF('A.2 (c)'!$C$3:$C$72,D$18,'A.2 (c)'!$E$3:$E$72)</f>
        <v>0</v>
      </c>
      <c r="E4" s="177">
        <f>SUMIF('A.2 (c)'!$C$3:$C$72,E$18,'A.2 (c)'!$E$3:$E$72)</f>
        <v>0</v>
      </c>
      <c r="F4" s="177">
        <f>SUMIF('A.2 (c)'!$C$3:$C$72,F$18,'A.2 (c)'!$E$3:$E$72)</f>
        <v>0</v>
      </c>
      <c r="G4" s="177">
        <f>SUMIF('A.2 (c)'!$C$3:$C$72,G$18,'A.2 (c)'!$E$3:$E$72)</f>
        <v>0</v>
      </c>
      <c r="H4" s="177">
        <f>SUMIF('A.2 (c)'!$C$3:$C$72,H$18,'A.2 (c)'!$E$3:$E$72)</f>
        <v>0</v>
      </c>
      <c r="I4" s="177">
        <f>SUMIF('A.2 (c)'!$C$3:$C$72,I$18,'A.2 (c)'!$E$3:$E$72)</f>
        <v>0</v>
      </c>
      <c r="J4" s="177">
        <f>SUMIF('A.2 (c)'!$C$3:$C$72,J$18,'A.2 (c)'!$E$3:$E$72)</f>
        <v>0</v>
      </c>
      <c r="K4" s="177">
        <f>SUMIF('A.2 (c)'!$C$3:$C$72,K$18,'A.2 (c)'!$E$3:$E$72)</f>
        <v>0</v>
      </c>
      <c r="L4" s="177">
        <f>SUMIF('A.2 (c)'!$C$3:$C$72,L$18,'A.2 (c)'!$E$3:$E$72)</f>
        <v>0</v>
      </c>
      <c r="M4" s="177">
        <f>SUMIF('A.2 (c)'!$C$3:$C$72,M$18,'A.2 (c)'!$E$3:$E$72)</f>
        <v>0</v>
      </c>
      <c r="N4" s="177">
        <f>SUMIF('A.2 (c)'!$C$3:$C$72,N$18,'A.2 (c)'!$E$3:$E$72)</f>
        <v>0</v>
      </c>
      <c r="O4" s="177">
        <f>SUMIF('A.2 (c)'!$C$3:$C$72,O$18,'A.2 (c)'!$E$3:$E$72)</f>
        <v>0</v>
      </c>
      <c r="P4" s="177">
        <f>SUMIF('A.2 (c)'!$C$3:$C$72,P$18,'A.2 (c)'!$E$3:$E$72)</f>
        <v>0</v>
      </c>
      <c r="Q4" s="177">
        <f>SUMIF('A.2 (c)'!$C$3:$C$72,Q$18,'A.2 (c)'!$E$3:$E$72)</f>
        <v>0</v>
      </c>
      <c r="R4" s="177">
        <f>SUMIF('A.2 (c)'!$C$3:$C$72,R$18,'A.2 (c)'!$E$3:$E$72)</f>
        <v>0</v>
      </c>
      <c r="S4" s="177">
        <f>SUMIF('A.2 (c)'!$C$3:$C$72,S$18,'A.2 (c)'!$E$3:$E$72)</f>
        <v>0</v>
      </c>
      <c r="T4" s="177">
        <f>SUMIF('A.2 (c)'!$C$3:$C$72,T$18,'A.2 (c)'!$E$3:$E$72)</f>
        <v>0</v>
      </c>
      <c r="U4" s="177">
        <f>SUMIF('A.2 (c)'!$C$3:$C$72,U$18,'A.2 (c)'!$E$3:$E$72)</f>
        <v>0</v>
      </c>
      <c r="V4" s="177">
        <f>SUMIF('A.2 (c)'!$C$3:$C$72,V$18,'A.2 (c)'!$E$3:$E$72)</f>
        <v>0</v>
      </c>
      <c r="W4" s="177">
        <f>SUMIF('A.2 (c)'!$C$3:$C$72,W$18,'A.2 (c)'!$E$3:$E$72)</f>
        <v>0</v>
      </c>
      <c r="X4" s="177">
        <f>SUMIF('A.2 (c)'!$C$3:$C$72,X$18,'A.2 (c)'!$E$3:$E$72)</f>
        <v>0</v>
      </c>
      <c r="Y4" s="177">
        <f>SUMIF('A.2 (c)'!$C$3:$C$72,Y$18,'A.2 (c)'!$E$3:$E$72)</f>
        <v>0</v>
      </c>
      <c r="Z4" s="177">
        <f>SUMIF('A.2 (c)'!$C$3:$C$72,Z$18,'A.2 (c)'!$E$3:$E$72)</f>
        <v>0</v>
      </c>
      <c r="AA4" s="177">
        <f>SUMIF('A.2 (c)'!$C$3:$C$72,AA$18,'A.2 (c)'!$E$3:$E$72)</f>
        <v>0</v>
      </c>
      <c r="AB4" s="177">
        <f>SUMIF('A.2 (c)'!$C$3:$C$72,AB$18,'A.2 (c)'!$E$3:$E$72)</f>
        <v>0</v>
      </c>
      <c r="AC4" s="177">
        <f>SUMIF('A.2 (c)'!$C$3:$C$72,AC$18,'A.2 (c)'!$E$3:$E$72)</f>
        <v>0</v>
      </c>
      <c r="AD4" s="177">
        <f>SUMIF('A.2 (c)'!$C$3:$C$72,AD$18,'A.2 (c)'!$E$3:$E$72)</f>
        <v>0</v>
      </c>
      <c r="AE4" s="177">
        <f>SUMIF('A.2 (c)'!$C$3:$C$72,AE$18,'A.2 (c)'!$E$3:$E$72)</f>
        <v>0</v>
      </c>
      <c r="AF4" s="177">
        <f>SUMIF('A.2 (c)'!$C$3:$C$72,AF$18,'A.2 (c)'!$E$3:$E$72)</f>
        <v>0</v>
      </c>
      <c r="AG4" s="177">
        <f>SUMIF('A.2 (c)'!$C$3:$C$72,AG$18,'A.2 (c)'!$E$3:$E$72)</f>
        <v>0</v>
      </c>
      <c r="AH4" s="177">
        <f>SUMIF('A.2 (c)'!$C$3:$C$72,AH$18,'A.2 (c)'!$E$3:$E$72)</f>
        <v>0</v>
      </c>
      <c r="AI4" s="177">
        <f>SUMIF('A.2 (c)'!$C$3:$C$72,AI$18,'A.2 (c)'!$E$3:$E$72)</f>
        <v>0</v>
      </c>
      <c r="AJ4" s="177">
        <f>SUMIF('A.2 (c)'!$C$3:$C$72,AJ$18,'A.2 (c)'!$E$3:$E$72)</f>
        <v>0</v>
      </c>
      <c r="AK4" s="177">
        <f>SUMIF('A.2 (c)'!$C$3:$C$72,AK$18,'A.2 (c)'!$E$3:$E$72)</f>
        <v>0</v>
      </c>
      <c r="AL4" s="230">
        <f>SUMIF('A.2 (c)'!$C$3:$C$72,AL$18,'A.2 (c)'!$E$3:$E$72)</f>
        <v>0</v>
      </c>
    </row>
    <row r="5" spans="1:38" ht="12.75">
      <c r="A5" s="24" t="str">
        <f>IF(Identification!$B$9="EN",Languages!$A5,IF(Identification!$B$9="FR",Languages!$B5,Languages!$C5))</f>
        <v>- National Support</v>
      </c>
      <c r="B5" s="237">
        <f>SUM(D5:AL5)</f>
        <v>0</v>
      </c>
      <c r="C5" s="35">
        <f>IF($B$15&gt;0,B5/$B$15,0)</f>
        <v>0</v>
      </c>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1:38" ht="12.75">
      <c r="A6" s="24" t="str">
        <f>IF(Identification!$B$9="EN",Languages!$A13,IF(Identification!$B$9="FR",Languages!$B13,Languages!$C13))</f>
        <v>- Regional Support</v>
      </c>
      <c r="B6" s="237">
        <f>SUM(D6:AL6)</f>
        <v>0</v>
      </c>
      <c r="C6" s="35">
        <f>IF($B$15&gt;0,B6/$B$15,0)</f>
        <v>0</v>
      </c>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row>
    <row r="7" spans="1:38" ht="12.75">
      <c r="A7" s="24" t="str">
        <f>IF(Identification!$B$9="EN",Languages!$A7,IF(Identification!$B$9="FR",Languages!$B7,Languages!$C7))</f>
        <v>- Other Community Programmes</v>
      </c>
      <c r="B7" s="237">
        <f>SUM(D7:AL7)</f>
        <v>0</v>
      </c>
      <c r="C7" s="35">
        <f>IF($B$15&gt;0,B7/$B$15,0)</f>
        <v>0</v>
      </c>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row>
    <row r="8" spans="1:38" ht="13.5" thickBot="1">
      <c r="A8" s="25" t="str">
        <f>IF(Identification!$B$9="EN",Languages!$A9,IF(Identification!$B$9="FR",Languages!$B9,Languages!$C9))</f>
        <v>- Other Sources (provide detail separately)</v>
      </c>
      <c r="B8" s="238">
        <f>SUM(D8:AL8)</f>
        <v>0</v>
      </c>
      <c r="C8" s="36">
        <f>IF($B$15&gt;0,B8/$B$15,0)</f>
        <v>0</v>
      </c>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row>
    <row r="9" spans="1:38" ht="19.5" customHeight="1" thickBot="1">
      <c r="A9" s="7" t="str">
        <f>IF(Identification!$B$9="EN",Languages!$A131,IF(Identification!$B$9="FR",Languages!$B131,Languages!$C131))</f>
        <v>Sub-total I</v>
      </c>
      <c r="B9" s="239">
        <f>SUM(B4:B8)</f>
        <v>0</v>
      </c>
      <c r="C9" s="37">
        <f>SUM(C4:C8)</f>
        <v>0</v>
      </c>
      <c r="D9" s="239">
        <f>SUM(D4:D8)</f>
        <v>0</v>
      </c>
      <c r="E9" s="239">
        <f aca="true" t="shared" si="0" ref="E9:AA9">SUM(E4:E8)</f>
        <v>0</v>
      </c>
      <c r="F9" s="239">
        <f t="shared" si="0"/>
        <v>0</v>
      </c>
      <c r="G9" s="239">
        <f t="shared" si="0"/>
        <v>0</v>
      </c>
      <c r="H9" s="239">
        <f t="shared" si="0"/>
        <v>0</v>
      </c>
      <c r="I9" s="239">
        <f t="shared" si="0"/>
        <v>0</v>
      </c>
      <c r="J9" s="239">
        <f t="shared" si="0"/>
        <v>0</v>
      </c>
      <c r="K9" s="239">
        <f t="shared" si="0"/>
        <v>0</v>
      </c>
      <c r="L9" s="239">
        <f t="shared" si="0"/>
        <v>0</v>
      </c>
      <c r="M9" s="239">
        <f t="shared" si="0"/>
        <v>0</v>
      </c>
      <c r="N9" s="239">
        <f t="shared" si="0"/>
        <v>0</v>
      </c>
      <c r="O9" s="239">
        <f t="shared" si="0"/>
        <v>0</v>
      </c>
      <c r="P9" s="239">
        <f t="shared" si="0"/>
        <v>0</v>
      </c>
      <c r="Q9" s="239">
        <f t="shared" si="0"/>
        <v>0</v>
      </c>
      <c r="R9" s="239">
        <f t="shared" si="0"/>
        <v>0</v>
      </c>
      <c r="S9" s="239">
        <f t="shared" si="0"/>
        <v>0</v>
      </c>
      <c r="T9" s="239">
        <f t="shared" si="0"/>
        <v>0</v>
      </c>
      <c r="U9" s="239">
        <f t="shared" si="0"/>
        <v>0</v>
      </c>
      <c r="V9" s="239">
        <f t="shared" si="0"/>
        <v>0</v>
      </c>
      <c r="W9" s="239">
        <f t="shared" si="0"/>
        <v>0</v>
      </c>
      <c r="X9" s="239">
        <f t="shared" si="0"/>
        <v>0</v>
      </c>
      <c r="Y9" s="239">
        <f t="shared" si="0"/>
        <v>0</v>
      </c>
      <c r="Z9" s="239">
        <f t="shared" si="0"/>
        <v>0</v>
      </c>
      <c r="AA9" s="239">
        <f t="shared" si="0"/>
        <v>0</v>
      </c>
      <c r="AB9" s="239">
        <f aca="true" t="shared" si="1" ref="AB9:AL9">SUM(AB4:AB8)</f>
        <v>0</v>
      </c>
      <c r="AC9" s="239">
        <f t="shared" si="1"/>
        <v>0</v>
      </c>
      <c r="AD9" s="239">
        <f t="shared" si="1"/>
        <v>0</v>
      </c>
      <c r="AE9" s="239">
        <f t="shared" si="1"/>
        <v>0</v>
      </c>
      <c r="AF9" s="239">
        <f t="shared" si="1"/>
        <v>0</v>
      </c>
      <c r="AG9" s="239">
        <f t="shared" si="1"/>
        <v>0</v>
      </c>
      <c r="AH9" s="239">
        <f t="shared" si="1"/>
        <v>0</v>
      </c>
      <c r="AI9" s="239">
        <f t="shared" si="1"/>
        <v>0</v>
      </c>
      <c r="AJ9" s="239">
        <f t="shared" si="1"/>
        <v>0</v>
      </c>
      <c r="AK9" s="239">
        <f t="shared" si="1"/>
        <v>0</v>
      </c>
      <c r="AL9" s="239">
        <f t="shared" si="1"/>
        <v>0</v>
      </c>
    </row>
    <row r="10" spans="1:38" ht="13.5" thickBot="1">
      <c r="A10" s="7" t="str">
        <f>IF(Identification!$B$9="EN",Languages!$A82,IF(Identification!$B$9="FR",Languages!$B82,Languages!$C82))</f>
        <v>II. Other Project Income</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6"/>
    </row>
    <row r="11" spans="1:38" ht="12.75">
      <c r="A11" s="147" t="str">
        <f>IF(Identification!$B$9="EN",Languages!$A11,IF(Identification!$B$9="FR",Languages!$B11,Languages!$C11))</f>
        <v>- Own Funds</v>
      </c>
      <c r="B11" s="238">
        <f>SUM(D11:AL11)</f>
        <v>0</v>
      </c>
      <c r="C11" s="34">
        <f>IF($B$15&gt;0,B11/$B$15,0)</f>
        <v>0</v>
      </c>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row>
    <row r="12" spans="1:38" ht="12.75" hidden="1">
      <c r="A12" s="117" t="str">
        <f>IF(Identification!$B$9="EN",Languages!$A3,IF(Identification!$B$9="FR",Languages!$B3,Languages!$C3))</f>
        <v>- Interest</v>
      </c>
      <c r="B12" s="238">
        <f>SUM(D12:AL12)</f>
        <v>0</v>
      </c>
      <c r="C12" s="36">
        <f>IF($B$15&gt;0,B12/$B$15,0)</f>
        <v>0</v>
      </c>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row>
    <row r="13" spans="1:38" ht="29.25" customHeight="1" thickBot="1">
      <c r="A13" s="143" t="str">
        <f>IF(Identification!$B$9="EN",Languages!$A8,IF(Identification!$B$9="FR",Languages!$B8,Languages!$C8))</f>
        <v>- Other Income (product sales, seminar fees, sponsorship, etc.)</v>
      </c>
      <c r="B13" s="238">
        <f>SUM(D13:AL13)</f>
        <v>0</v>
      </c>
      <c r="C13" s="36">
        <f>IF($B$15&gt;0,B13/$B$15,0)</f>
        <v>0</v>
      </c>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row>
    <row r="14" spans="1:38" ht="19.5" customHeight="1" thickBot="1">
      <c r="A14" s="7" t="s">
        <v>1321</v>
      </c>
      <c r="B14" s="239">
        <f>SUM(B11:B13)</f>
        <v>0</v>
      </c>
      <c r="C14" s="37">
        <f>SUM(C11:C13)</f>
        <v>0</v>
      </c>
      <c r="D14" s="239">
        <f>SUM(D11:D13)</f>
        <v>0</v>
      </c>
      <c r="E14" s="239">
        <f aca="true" t="shared" si="2" ref="E14:AA14">SUM(E11:E13)</f>
        <v>0</v>
      </c>
      <c r="F14" s="239">
        <f t="shared" si="2"/>
        <v>0</v>
      </c>
      <c r="G14" s="239">
        <f t="shared" si="2"/>
        <v>0</v>
      </c>
      <c r="H14" s="239">
        <f t="shared" si="2"/>
        <v>0</v>
      </c>
      <c r="I14" s="239">
        <f t="shared" si="2"/>
        <v>0</v>
      </c>
      <c r="J14" s="239">
        <f t="shared" si="2"/>
        <v>0</v>
      </c>
      <c r="K14" s="239">
        <f t="shared" si="2"/>
        <v>0</v>
      </c>
      <c r="L14" s="239">
        <f t="shared" si="2"/>
        <v>0</v>
      </c>
      <c r="M14" s="239">
        <f t="shared" si="2"/>
        <v>0</v>
      </c>
      <c r="N14" s="239">
        <f t="shared" si="2"/>
        <v>0</v>
      </c>
      <c r="O14" s="239">
        <f t="shared" si="2"/>
        <v>0</v>
      </c>
      <c r="P14" s="239">
        <f t="shared" si="2"/>
        <v>0</v>
      </c>
      <c r="Q14" s="239">
        <f t="shared" si="2"/>
        <v>0</v>
      </c>
      <c r="R14" s="239">
        <f t="shared" si="2"/>
        <v>0</v>
      </c>
      <c r="S14" s="239">
        <f t="shared" si="2"/>
        <v>0</v>
      </c>
      <c r="T14" s="239">
        <f t="shared" si="2"/>
        <v>0</v>
      </c>
      <c r="U14" s="239">
        <f t="shared" si="2"/>
        <v>0</v>
      </c>
      <c r="V14" s="239">
        <f t="shared" si="2"/>
        <v>0</v>
      </c>
      <c r="W14" s="239">
        <f t="shared" si="2"/>
        <v>0</v>
      </c>
      <c r="X14" s="239">
        <f t="shared" si="2"/>
        <v>0</v>
      </c>
      <c r="Y14" s="239">
        <f t="shared" si="2"/>
        <v>0</v>
      </c>
      <c r="Z14" s="239">
        <f t="shared" si="2"/>
        <v>0</v>
      </c>
      <c r="AA14" s="239">
        <f t="shared" si="2"/>
        <v>0</v>
      </c>
      <c r="AB14" s="239">
        <f aca="true" t="shared" si="3" ref="AB14:AL14">SUM(AB11:AB13)</f>
        <v>0</v>
      </c>
      <c r="AC14" s="239">
        <f t="shared" si="3"/>
        <v>0</v>
      </c>
      <c r="AD14" s="239">
        <f t="shared" si="3"/>
        <v>0</v>
      </c>
      <c r="AE14" s="239">
        <f t="shared" si="3"/>
        <v>0</v>
      </c>
      <c r="AF14" s="239">
        <f t="shared" si="3"/>
        <v>0</v>
      </c>
      <c r="AG14" s="239">
        <f t="shared" si="3"/>
        <v>0</v>
      </c>
      <c r="AH14" s="239">
        <f t="shared" si="3"/>
        <v>0</v>
      </c>
      <c r="AI14" s="239">
        <f t="shared" si="3"/>
        <v>0</v>
      </c>
      <c r="AJ14" s="239">
        <f t="shared" si="3"/>
        <v>0</v>
      </c>
      <c r="AK14" s="239">
        <f t="shared" si="3"/>
        <v>0</v>
      </c>
      <c r="AL14" s="239">
        <f t="shared" si="3"/>
        <v>0</v>
      </c>
    </row>
    <row r="15" spans="1:38" ht="19.5" customHeight="1" thickBot="1">
      <c r="A15" s="12" t="str">
        <f>IF(Identification!$B$9="EN",Languages!$A145,IF(Identification!$B$9="FR",Languages!$B145,Languages!$C145))</f>
        <v>TOTAL (I + II)</v>
      </c>
      <c r="B15" s="240">
        <f>SUM(B9,B14)</f>
        <v>0</v>
      </c>
      <c r="C15" s="38">
        <f>SUM(C9,C14)</f>
        <v>0</v>
      </c>
      <c r="D15" s="240">
        <f>SUM(D9,D14)</f>
        <v>0</v>
      </c>
      <c r="E15" s="240">
        <f aca="true" t="shared" si="4" ref="E15:AA15">SUM(E9,E14)</f>
        <v>0</v>
      </c>
      <c r="F15" s="240">
        <f t="shared" si="4"/>
        <v>0</v>
      </c>
      <c r="G15" s="240">
        <f t="shared" si="4"/>
        <v>0</v>
      </c>
      <c r="H15" s="240">
        <f t="shared" si="4"/>
        <v>0</v>
      </c>
      <c r="I15" s="240">
        <f t="shared" si="4"/>
        <v>0</v>
      </c>
      <c r="J15" s="240">
        <f t="shared" si="4"/>
        <v>0</v>
      </c>
      <c r="K15" s="240">
        <f t="shared" si="4"/>
        <v>0</v>
      </c>
      <c r="L15" s="240">
        <f t="shared" si="4"/>
        <v>0</v>
      </c>
      <c r="M15" s="240">
        <f t="shared" si="4"/>
        <v>0</v>
      </c>
      <c r="N15" s="240">
        <f t="shared" si="4"/>
        <v>0</v>
      </c>
      <c r="O15" s="240">
        <f t="shared" si="4"/>
        <v>0</v>
      </c>
      <c r="P15" s="240">
        <f t="shared" si="4"/>
        <v>0</v>
      </c>
      <c r="Q15" s="240">
        <f t="shared" si="4"/>
        <v>0</v>
      </c>
      <c r="R15" s="240">
        <f t="shared" si="4"/>
        <v>0</v>
      </c>
      <c r="S15" s="240">
        <f t="shared" si="4"/>
        <v>0</v>
      </c>
      <c r="T15" s="240">
        <f t="shared" si="4"/>
        <v>0</v>
      </c>
      <c r="U15" s="240">
        <f t="shared" si="4"/>
        <v>0</v>
      </c>
      <c r="V15" s="240">
        <f t="shared" si="4"/>
        <v>0</v>
      </c>
      <c r="W15" s="240">
        <f t="shared" si="4"/>
        <v>0</v>
      </c>
      <c r="X15" s="240">
        <f t="shared" si="4"/>
        <v>0</v>
      </c>
      <c r="Y15" s="240">
        <f t="shared" si="4"/>
        <v>0</v>
      </c>
      <c r="Z15" s="240">
        <f t="shared" si="4"/>
        <v>0</v>
      </c>
      <c r="AA15" s="240">
        <f t="shared" si="4"/>
        <v>0</v>
      </c>
      <c r="AB15" s="240">
        <f aca="true" t="shared" si="5" ref="AB15:AL15">SUM(AB9,AB14)</f>
        <v>0</v>
      </c>
      <c r="AC15" s="240">
        <f t="shared" si="5"/>
        <v>0</v>
      </c>
      <c r="AD15" s="240">
        <f t="shared" si="5"/>
        <v>0</v>
      </c>
      <c r="AE15" s="240">
        <f t="shared" si="5"/>
        <v>0</v>
      </c>
      <c r="AF15" s="240">
        <f t="shared" si="5"/>
        <v>0</v>
      </c>
      <c r="AG15" s="240">
        <f t="shared" si="5"/>
        <v>0</v>
      </c>
      <c r="AH15" s="240">
        <f t="shared" si="5"/>
        <v>0</v>
      </c>
      <c r="AI15" s="240">
        <f t="shared" si="5"/>
        <v>0</v>
      </c>
      <c r="AJ15" s="240">
        <f t="shared" si="5"/>
        <v>0</v>
      </c>
      <c r="AK15" s="240">
        <f t="shared" si="5"/>
        <v>0</v>
      </c>
      <c r="AL15" s="240">
        <f t="shared" si="5"/>
        <v>0</v>
      </c>
    </row>
    <row r="16" spans="2:38" s="103" customFormat="1" ht="12" thickBot="1">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row>
    <row r="17" spans="1:38" s="44" customFormat="1" ht="19.5" customHeight="1" thickBot="1">
      <c r="A17" s="7" t="str">
        <f>IF(Identification!$B$9="EN",Languages!$A71,IF(Identification!$B$9="FR",Languages!$B71,Languages!$C71))</f>
        <v>A.2b: Breakdown of Expenses incurred (by partner)</v>
      </c>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6"/>
    </row>
    <row r="18" spans="1:38" s="44" customFormat="1" ht="22.5" customHeight="1" thickBot="1">
      <c r="A18" s="7" t="str">
        <f>IF(Identification!$B$9="EN",Languages!$A116,IF(Identification!$B$9="FR",Languages!$B116,Languages!$C116))</f>
        <v>Partner Number</v>
      </c>
      <c r="B18" s="26" t="str">
        <f>IF(Identification!$B$9="EN",Languages!$A143,IF(Identification!$B$9="FR",Languages!$B143,Languages!$C143))</f>
        <v>TOTAL</v>
      </c>
      <c r="C18" s="23" t="str">
        <f>IF(Identification!$B$9="EN",Languages!$A17,IF(Identification!$B$9="FR",Languages!$B17,Languages!$C17))</f>
        <v>% breakdown</v>
      </c>
      <c r="D18" s="6">
        <v>0</v>
      </c>
      <c r="E18" s="6">
        <v>1</v>
      </c>
      <c r="F18" s="6">
        <v>2</v>
      </c>
      <c r="G18" s="6">
        <v>3</v>
      </c>
      <c r="H18" s="6">
        <v>4</v>
      </c>
      <c r="I18" s="6">
        <v>5</v>
      </c>
      <c r="J18" s="6">
        <v>6</v>
      </c>
      <c r="K18" s="6">
        <v>7</v>
      </c>
      <c r="L18" s="6">
        <v>8</v>
      </c>
      <c r="M18" s="6">
        <v>9</v>
      </c>
      <c r="N18" s="6">
        <v>10</v>
      </c>
      <c r="O18" s="6">
        <v>11</v>
      </c>
      <c r="P18" s="6">
        <v>12</v>
      </c>
      <c r="Q18" s="6">
        <v>13</v>
      </c>
      <c r="R18" s="6">
        <v>14</v>
      </c>
      <c r="S18" s="6">
        <v>15</v>
      </c>
      <c r="T18" s="6">
        <v>16</v>
      </c>
      <c r="U18" s="6">
        <v>17</v>
      </c>
      <c r="V18" s="6">
        <v>18</v>
      </c>
      <c r="W18" s="6">
        <v>19</v>
      </c>
      <c r="X18" s="6">
        <v>20</v>
      </c>
      <c r="Y18" s="6">
        <v>21</v>
      </c>
      <c r="Z18" s="6">
        <v>22</v>
      </c>
      <c r="AA18" s="6">
        <v>23</v>
      </c>
      <c r="AB18" s="6">
        <v>24</v>
      </c>
      <c r="AC18" s="6">
        <v>25</v>
      </c>
      <c r="AD18" s="6">
        <v>26</v>
      </c>
      <c r="AE18" s="6">
        <v>27</v>
      </c>
      <c r="AF18" s="6">
        <v>28</v>
      </c>
      <c r="AG18" s="6">
        <v>29</v>
      </c>
      <c r="AH18" s="6">
        <v>30</v>
      </c>
      <c r="AI18" s="6">
        <v>31</v>
      </c>
      <c r="AJ18" s="6">
        <v>32</v>
      </c>
      <c r="AK18" s="6">
        <v>33</v>
      </c>
      <c r="AL18" s="6">
        <v>34</v>
      </c>
    </row>
    <row r="19" spans="1:38" s="44" customFormat="1" ht="13.5" thickBot="1">
      <c r="A19" s="148" t="str">
        <f>IF(Identification!$B$9="EN",Languages!$A76,IF(Identification!$B$9="FR",Languages!$B76,Languages!$C76))</f>
        <v>I. Heading A: Staff Costs</v>
      </c>
      <c r="B19" s="171">
        <f>SUM(D19:AL19)</f>
        <v>0</v>
      </c>
      <c r="C19" s="39">
        <f>IF($B$27&gt;0,B19/$B$27,0)</f>
        <v>0</v>
      </c>
      <c r="D19" s="171">
        <f>SUMIF('A.3'!$B$7:$B$126,D$18,'A.3'!$L$7:$L$126)</f>
        <v>0</v>
      </c>
      <c r="E19" s="171">
        <f>SUMIF('A.3'!$B$7:$B$126,E$18,'A.3'!$L$7:$L$126)</f>
        <v>0</v>
      </c>
      <c r="F19" s="171">
        <f>SUMIF('A.3'!$B$7:$B$126,F$18,'A.3'!$L$7:$L$126)</f>
        <v>0</v>
      </c>
      <c r="G19" s="171">
        <f>SUMIF('A.3'!$B$7:$B$126,G$18,'A.3'!$L$7:$L$126)</f>
        <v>0</v>
      </c>
      <c r="H19" s="171">
        <f>SUMIF('A.3'!$B$7:$B$126,H$18,'A.3'!$L$7:$L$126)</f>
        <v>0</v>
      </c>
      <c r="I19" s="171">
        <f>SUMIF('A.3'!$B$7:$B$126,I$18,'A.3'!$L$7:$L$126)</f>
        <v>0</v>
      </c>
      <c r="J19" s="171">
        <f>SUMIF('A.3'!$B$7:$B$126,J$18,'A.3'!$L$7:$L$126)</f>
        <v>0</v>
      </c>
      <c r="K19" s="171">
        <f>SUMIF('A.3'!$B$7:$B$126,K$18,'A.3'!$L$7:$L$126)</f>
        <v>0</v>
      </c>
      <c r="L19" s="171">
        <f>SUMIF('A.3'!$B$7:$B$126,L$18,'A.3'!$L$7:$L$126)</f>
        <v>0</v>
      </c>
      <c r="M19" s="171">
        <f>SUMIF('A.3'!$B$7:$B$126,M$18,'A.3'!$L$7:$L$126)</f>
        <v>0</v>
      </c>
      <c r="N19" s="171">
        <f>SUMIF('A.3'!$B$7:$B$126,N$18,'A.3'!$L$7:$L$126)</f>
        <v>0</v>
      </c>
      <c r="O19" s="171">
        <f>SUMIF('A.3'!$B$7:$B$126,O$18,'A.3'!$L$7:$L$126)</f>
        <v>0</v>
      </c>
      <c r="P19" s="171">
        <f>SUMIF('A.3'!$B$7:$B$126,P$18,'A.3'!$L$7:$L$126)</f>
        <v>0</v>
      </c>
      <c r="Q19" s="171">
        <f>SUMIF('A.3'!$B$7:$B$126,Q$18,'A.3'!$L$7:$L$126)</f>
        <v>0</v>
      </c>
      <c r="R19" s="171">
        <f>SUMIF('A.3'!$B$7:$B$126,R$18,'A.3'!$L$7:$L$126)</f>
        <v>0</v>
      </c>
      <c r="S19" s="171">
        <f>SUMIF('A.3'!$B$7:$B$126,S$18,'A.3'!$L$7:$L$126)</f>
        <v>0</v>
      </c>
      <c r="T19" s="171">
        <f>SUMIF('A.3'!$B$7:$B$126,T$18,'A.3'!$L$7:$L$126)</f>
        <v>0</v>
      </c>
      <c r="U19" s="171">
        <f>SUMIF('A.3'!$B$7:$B$126,U$18,'A.3'!$L$7:$L$126)</f>
        <v>0</v>
      </c>
      <c r="V19" s="171">
        <f>SUMIF('A.3'!$B$7:$B$126,V$18,'A.3'!$L$7:$L$126)</f>
        <v>0</v>
      </c>
      <c r="W19" s="171">
        <f>SUMIF('A.3'!$B$7:$B$126,W$18,'A.3'!$L$7:$L$126)</f>
        <v>0</v>
      </c>
      <c r="X19" s="171">
        <f>SUMIF('A.3'!$B$7:$B$126,X$18,'A.3'!$L$7:$L$126)</f>
        <v>0</v>
      </c>
      <c r="Y19" s="171">
        <f>SUMIF('A.3'!$B$7:$B$126,Y$18,'A.3'!$L$7:$L$126)</f>
        <v>0</v>
      </c>
      <c r="Z19" s="171">
        <f>SUMIF('A.3'!$B$7:$B$126,Z$18,'A.3'!$L$7:$L$126)</f>
        <v>0</v>
      </c>
      <c r="AA19" s="171">
        <f>SUMIF('A.3'!$B$7:$B$126,AA$18,'A.3'!$L$7:$L$126)</f>
        <v>0</v>
      </c>
      <c r="AB19" s="171">
        <f>SUMIF('A.3'!$B$7:$B$126,AB$18,'A.3'!$L$7:$L$126)</f>
        <v>0</v>
      </c>
      <c r="AC19" s="171">
        <f>SUMIF('A.3'!$B$7:$B$126,AC$18,'A.3'!$L$7:$L$126)</f>
        <v>0</v>
      </c>
      <c r="AD19" s="171">
        <f>SUMIF('A.3'!$B$7:$B$126,AD$18,'A.3'!$L$7:$L$126)</f>
        <v>0</v>
      </c>
      <c r="AE19" s="171">
        <f>SUMIF('A.3'!$B$7:$B$126,AE$18,'A.3'!$L$7:$L$126)</f>
        <v>0</v>
      </c>
      <c r="AF19" s="171">
        <f>SUMIF('A.3'!$B$7:$B$126,AF$18,'A.3'!$L$7:$L$126)</f>
        <v>0</v>
      </c>
      <c r="AG19" s="171">
        <f>SUMIF('A.3'!$B$7:$B$126,AG$18,'A.3'!$L$7:$L$126)</f>
        <v>0</v>
      </c>
      <c r="AH19" s="171">
        <f>SUMIF('A.3'!$B$7:$B$126,AH$18,'A.3'!$L$7:$L$126)</f>
        <v>0</v>
      </c>
      <c r="AI19" s="171">
        <f>SUMIF('A.3'!$B$7:$B$126,AI$18,'A.3'!$L$7:$L$126)</f>
        <v>0</v>
      </c>
      <c r="AJ19" s="171">
        <f>SUMIF('A.3'!$B$7:$B$126,AJ$18,'A.3'!$L$7:$L$126)</f>
        <v>0</v>
      </c>
      <c r="AK19" s="171">
        <f>SUMIF('A.3'!$B$7:$B$126,AK$18,'A.3'!$L$7:$L$126)</f>
        <v>0</v>
      </c>
      <c r="AL19" s="230">
        <f>SUMIF('A.3'!$B$7:$B$126,AL$18,'A.3'!$L$7:$L$126)</f>
        <v>0</v>
      </c>
    </row>
    <row r="20" spans="1:38" s="44" customFormat="1" ht="13.5" thickBot="1">
      <c r="A20" s="7" t="str">
        <f>IF(Identification!$B$9="EN",Languages!$A81,IF(Identification!$B$9="FR",Languages!$B81,Languages!$C81))</f>
        <v>II. Heading B: Operating Costs</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6"/>
    </row>
    <row r="21" spans="1:38" s="44" customFormat="1" ht="12.75" hidden="1">
      <c r="A21" s="32" t="str">
        <f>IF(Identification!$B$9="EN",Languages!$A16,IF(Identification!$B$9="FR",Languages!$B16,Languages!$C16))</f>
        <v>- Travel (hidden)</v>
      </c>
      <c r="B21" s="30">
        <f aca="true" t="shared" si="6" ref="B21:B26">SUM(D21:AL21)</f>
        <v>0</v>
      </c>
      <c r="C21" s="40">
        <f>IF($B$30&gt;0,B21/$B$30,0)</f>
        <v>0</v>
      </c>
      <c r="D21" s="30">
        <f>SUMIF('A.4'!$A$9:$A$358,D18,'A.4'!$M$9:$M$358)</f>
        <v>0</v>
      </c>
      <c r="E21" s="30">
        <f>SUMIF('A.4'!$A$9:$A$358,E18,'A.4'!$M$9:$M$358)</f>
        <v>0</v>
      </c>
      <c r="F21" s="30">
        <f>SUMIF('A.4'!$A$9:$A$358,F18,'A.4'!$M$9:$M$358)</f>
        <v>0</v>
      </c>
      <c r="G21" s="30">
        <f>SUMIF('A.4'!$A$9:$A$358,G18,'A.4'!$M$9:$M$358)</f>
        <v>0</v>
      </c>
      <c r="H21" s="30">
        <f>SUMIF('A.4'!$A$9:$A$358,H18,'A.4'!$M$9:$M$358)</f>
        <v>0</v>
      </c>
      <c r="I21" s="30">
        <f>SUMIF('A.4'!$A$9:$A$358,I18,'A.4'!$M$9:$M$358)</f>
        <v>0</v>
      </c>
      <c r="J21" s="30">
        <f>SUMIF('A.4'!$A$9:$A$358,J18,'A.4'!$M$9:$M$358)</f>
        <v>0</v>
      </c>
      <c r="K21" s="30">
        <f>SUMIF('A.4'!$A$9:$A$358,K18,'A.4'!$M$9:$M$358)</f>
        <v>0</v>
      </c>
      <c r="L21" s="30">
        <f>SUMIF('A.4'!$A$9:$A$358,L18,'A.4'!$M$9:$M$358)</f>
        <v>0</v>
      </c>
      <c r="M21" s="30">
        <f>SUMIF('A.4'!$A$9:$A$358,M18,'A.4'!$M$9:$M$358)</f>
        <v>0</v>
      </c>
      <c r="N21" s="30">
        <f>SUMIF('A.4'!$A$9:$A$358,N18,'A.4'!$M$9:$M$358)</f>
        <v>0</v>
      </c>
      <c r="O21" s="30">
        <f>SUMIF('A.4'!$A$9:$A$358,O18,'A.4'!$M$9:$M$358)</f>
        <v>0</v>
      </c>
      <c r="P21" s="30">
        <f>SUMIF('A.4'!$A$9:$A$358,P18,'A.4'!$M$9:$M$358)</f>
        <v>0</v>
      </c>
      <c r="Q21" s="30">
        <f>SUMIF('A.4'!$A$9:$A$358,Q18,'A.4'!$M$9:$M$358)</f>
        <v>0</v>
      </c>
      <c r="R21" s="30">
        <f>SUMIF('A.4'!$A$9:$A$358,R18,'A.4'!$M$9:$M$358)</f>
        <v>0</v>
      </c>
      <c r="S21" s="30">
        <f>SUMIF('A.4'!$A$9:$A$358,S18,'A.4'!$M$9:$M$358)</f>
        <v>0</v>
      </c>
      <c r="T21" s="30">
        <f>SUMIF('A.4'!$A$9:$A$358,T18,'A.4'!$M$9:$M$358)</f>
        <v>0</v>
      </c>
      <c r="U21" s="30">
        <f>SUMIF('A.4'!$A$9:$A$358,U18,'A.4'!$M$9:$M$358)</f>
        <v>0</v>
      </c>
      <c r="V21" s="30">
        <f>SUMIF('A.4'!$A$9:$A$358,V18,'A.4'!$M$9:$M$358)</f>
        <v>0</v>
      </c>
      <c r="W21" s="30">
        <f>SUMIF('A.4'!$A$9:$A$358,W18,'A.4'!$M$9:$M$358)</f>
        <v>0</v>
      </c>
      <c r="X21" s="30">
        <f>SUMIF('A.4'!$A$9:$A$358,X18,'A.4'!$M$9:$M$358)</f>
        <v>0</v>
      </c>
      <c r="Y21" s="30">
        <f>SUMIF('A.4'!$A$9:$A$358,Y18,'A.4'!$M$9:$M$358)</f>
        <v>0</v>
      </c>
      <c r="Z21" s="30">
        <f>SUMIF('A.4'!$A$9:$A$358,Z18,'A.4'!$M$9:$M$358)</f>
        <v>0</v>
      </c>
      <c r="AA21" s="30">
        <f>SUMIF('A.4'!$A$9:$A$358,AA18,'A.4'!$M$9:$M$358)</f>
        <v>0</v>
      </c>
      <c r="AB21" s="30">
        <f>SUMIF('A.4'!$A$9:$A$358,AB18,'A.4'!$M$9:$M$358)</f>
        <v>0</v>
      </c>
      <c r="AC21" s="30">
        <f>SUMIF('A.4'!$A$9:$A$358,AC18,'A.4'!$M$9:$M$358)</f>
        <v>0</v>
      </c>
      <c r="AD21" s="30">
        <f>SUMIF('A.4'!$A$9:$A$358,AD18,'A.4'!$M$9:$M$358)</f>
        <v>0</v>
      </c>
      <c r="AE21" s="30">
        <f>SUMIF('A.4'!$A$9:$A$358,AE18,'A.4'!$M$9:$M$358)</f>
        <v>0</v>
      </c>
      <c r="AF21" s="30">
        <f>SUMIF('A.4'!$A$9:$A$358,AF18,'A.4'!$M$9:$M$358)</f>
        <v>0</v>
      </c>
      <c r="AG21" s="30">
        <f>SUMIF('A.4'!$A$9:$A$358,AG18,'A.4'!$M$9:$M$358)</f>
        <v>0</v>
      </c>
      <c r="AH21" s="30">
        <f>SUMIF('A.4'!$A$9:$A$358,AH18,'A.4'!$M$9:$M$358)</f>
        <v>0</v>
      </c>
      <c r="AI21" s="30">
        <f>SUMIF('A.4'!$A$9:$A$358,AI18,'A.4'!$M$9:$M$358)</f>
        <v>0</v>
      </c>
      <c r="AJ21" s="30">
        <f>SUMIF('A.4'!$A$9:$A$358,AJ18,'A.4'!$M$9:$M$358)</f>
        <v>0</v>
      </c>
      <c r="AK21" s="30">
        <f>SUMIF('A.4'!$A$9:$A$358,AK18,'A.4'!$M$9:$M$358)</f>
        <v>0</v>
      </c>
      <c r="AL21" s="30">
        <f>SUMIF('A.4'!$A$9:$A$358,AL18,'A.4'!$M$9:$M$358)</f>
        <v>0</v>
      </c>
    </row>
    <row r="22" spans="1:38" s="44" customFormat="1" ht="12.75" hidden="1">
      <c r="A22" s="33" t="str">
        <f>IF(Identification!$B$9="EN",Languages!$A14,IF(Identification!$B$9="FR",Languages!$B14,Languages!$C14))</f>
        <v>- Subsistence (hidden)</v>
      </c>
      <c r="B22" s="31">
        <f t="shared" si="6"/>
        <v>0</v>
      </c>
      <c r="C22" s="41">
        <f>IF($B$30&gt;0,B22/$B$30,0)</f>
        <v>0</v>
      </c>
      <c r="D22" s="31">
        <f>SUMIF('A.4'!$A$9:$A$358,D18,'A.4'!$N$9:$N$358)</f>
        <v>0</v>
      </c>
      <c r="E22" s="31">
        <f>SUMIF('A.4'!$A$9:$A$358,E18,'A.4'!$N$9:$N$358)</f>
        <v>0</v>
      </c>
      <c r="F22" s="31">
        <f>SUMIF('A.4'!$A$9:$A$358,F18,'A.4'!$N$9:$N$358)</f>
        <v>0</v>
      </c>
      <c r="G22" s="31">
        <f>SUMIF('A.4'!$A$9:$A$358,G18,'A.4'!$N$9:$N$358)</f>
        <v>0</v>
      </c>
      <c r="H22" s="31">
        <f>SUMIF('A.4'!$A$9:$A$358,H18,'A.4'!$N$9:$N$358)</f>
        <v>0</v>
      </c>
      <c r="I22" s="31">
        <f>SUMIF('A.4'!$A$9:$A$358,I18,'A.4'!$N$9:$N$358)</f>
        <v>0</v>
      </c>
      <c r="J22" s="31">
        <f>SUMIF('A.4'!$A$9:$A$358,J18,'A.4'!$N$9:$N$358)</f>
        <v>0</v>
      </c>
      <c r="K22" s="31">
        <f>SUMIF('A.4'!$A$9:$A$358,K18,'A.4'!$N$9:$N$358)</f>
        <v>0</v>
      </c>
      <c r="L22" s="31">
        <f>SUMIF('A.4'!$A$9:$A$358,L18,'A.4'!$N$9:$N$358)</f>
        <v>0</v>
      </c>
      <c r="M22" s="31">
        <f>SUMIF('A.4'!$A$9:$A$358,M18,'A.4'!$N$9:$N$358)</f>
        <v>0</v>
      </c>
      <c r="N22" s="31">
        <f>SUMIF('A.4'!$A$9:$A$358,N18,'A.4'!$N$9:$N$358)</f>
        <v>0</v>
      </c>
      <c r="O22" s="31">
        <f>SUMIF('A.4'!$A$9:$A$358,O18,'A.4'!$N$9:$N$358)</f>
        <v>0</v>
      </c>
      <c r="P22" s="31">
        <f>SUMIF('A.4'!$A$9:$A$358,P18,'A.4'!$N$9:$N$358)</f>
        <v>0</v>
      </c>
      <c r="Q22" s="31">
        <f>SUMIF('A.4'!$A$9:$A$358,Q18,'A.4'!$N$9:$N$358)</f>
        <v>0</v>
      </c>
      <c r="R22" s="31">
        <f>SUMIF('A.4'!$A$9:$A$358,R18,'A.4'!$N$9:$N$358)</f>
        <v>0</v>
      </c>
      <c r="S22" s="31">
        <f>SUMIF('A.4'!$A$9:$A$358,S18,'A.4'!$N$9:$N$358)</f>
        <v>0</v>
      </c>
      <c r="T22" s="31">
        <f>SUMIF('A.4'!$A$9:$A$358,T18,'A.4'!$N$9:$N$358)</f>
        <v>0</v>
      </c>
      <c r="U22" s="31">
        <f>SUMIF('A.4'!$A$9:$A$358,U18,'A.4'!$N$9:$N$358)</f>
        <v>0</v>
      </c>
      <c r="V22" s="31">
        <f>SUMIF('A.4'!$A$9:$A$358,V18,'A.4'!$N$9:$N$358)</f>
        <v>0</v>
      </c>
      <c r="W22" s="31">
        <f>SUMIF('A.4'!$A$9:$A$358,W18,'A.4'!$N$9:$N$358)</f>
        <v>0</v>
      </c>
      <c r="X22" s="31">
        <f>SUMIF('A.4'!$A$9:$A$358,X18,'A.4'!$N$9:$N$358)</f>
        <v>0</v>
      </c>
      <c r="Y22" s="31">
        <f>SUMIF('A.4'!$A$9:$A$358,Y18,'A.4'!$N$9:$N$358)</f>
        <v>0</v>
      </c>
      <c r="Z22" s="31">
        <f>SUMIF('A.4'!$A$9:$A$358,Z18,'A.4'!$N$9:$N$358)</f>
        <v>0</v>
      </c>
      <c r="AA22" s="31">
        <f>SUMIF('A.4'!$A$9:$A$358,AA18,'A.4'!$N$9:$N$358)</f>
        <v>0</v>
      </c>
      <c r="AB22" s="31">
        <f>SUMIF('A.4'!$A$9:$A$358,AB18,'A.4'!$N$9:$N$358)</f>
        <v>0</v>
      </c>
      <c r="AC22" s="31">
        <f>SUMIF('A.4'!$A$9:$A$358,AC18,'A.4'!$N$9:$N$358)</f>
        <v>0</v>
      </c>
      <c r="AD22" s="31">
        <f>SUMIF('A.4'!$A$9:$A$358,AD18,'A.4'!$N$9:$N$358)</f>
        <v>0</v>
      </c>
      <c r="AE22" s="31">
        <f>SUMIF('A.4'!$A$9:$A$358,AE18,'A.4'!$N$9:$N$358)</f>
        <v>0</v>
      </c>
      <c r="AF22" s="31">
        <f>SUMIF('A.4'!$A$9:$A$358,AF18,'A.4'!$N$9:$N$358)</f>
        <v>0</v>
      </c>
      <c r="AG22" s="31">
        <f>SUMIF('A.4'!$A$9:$A$358,AG18,'A.4'!$N$9:$N$358)</f>
        <v>0</v>
      </c>
      <c r="AH22" s="31">
        <f>SUMIF('A.4'!$A$9:$A$358,AH18,'A.4'!$N$9:$N$358)</f>
        <v>0</v>
      </c>
      <c r="AI22" s="31">
        <f>SUMIF('A.4'!$A$9:$A$358,AI18,'A.4'!$N$9:$N$358)</f>
        <v>0</v>
      </c>
      <c r="AJ22" s="31">
        <f>SUMIF('A.4'!$A$9:$A$358,AJ18,'A.4'!$N$9:$N$358)</f>
        <v>0</v>
      </c>
      <c r="AK22" s="31">
        <f>SUMIF('A.4'!$A$9:$A$358,AK18,'A.4'!$N$9:$N$358)</f>
        <v>0</v>
      </c>
      <c r="AL22" s="31">
        <f>SUMIF('A.4'!$A$9:$A$358,AL18,'A.4'!$N$9:$N$358)</f>
        <v>0</v>
      </c>
    </row>
    <row r="23" spans="1:38" s="44" customFormat="1" ht="12.75">
      <c r="A23" s="33" t="str">
        <f>IF(Identification!$B$9="EN",Languages!$A15,IF(Identification!$B$9="FR",Languages!$B15,Languages!$C15))</f>
        <v>- Travel &amp; Subsistence</v>
      </c>
      <c r="B23" s="170">
        <f t="shared" si="6"/>
        <v>0</v>
      </c>
      <c r="C23" s="42">
        <f>IF($B$27&gt;0,B23/$B$27,0)</f>
        <v>0</v>
      </c>
      <c r="D23" s="170">
        <f>SUM(D21:D22)</f>
        <v>0</v>
      </c>
      <c r="E23" s="170">
        <f aca="true" t="shared" si="7" ref="E23:W23">SUM(E21:E22)</f>
        <v>0</v>
      </c>
      <c r="F23" s="170">
        <f t="shared" si="7"/>
        <v>0</v>
      </c>
      <c r="G23" s="170">
        <f t="shared" si="7"/>
        <v>0</v>
      </c>
      <c r="H23" s="170">
        <f t="shared" si="7"/>
        <v>0</v>
      </c>
      <c r="I23" s="170">
        <f t="shared" si="7"/>
        <v>0</v>
      </c>
      <c r="J23" s="170">
        <f t="shared" si="7"/>
        <v>0</v>
      </c>
      <c r="K23" s="170">
        <f t="shared" si="7"/>
        <v>0</v>
      </c>
      <c r="L23" s="170">
        <f t="shared" si="7"/>
        <v>0</v>
      </c>
      <c r="M23" s="170">
        <f t="shared" si="7"/>
        <v>0</v>
      </c>
      <c r="N23" s="170">
        <f t="shared" si="7"/>
        <v>0</v>
      </c>
      <c r="O23" s="170">
        <f t="shared" si="7"/>
        <v>0</v>
      </c>
      <c r="P23" s="170">
        <f t="shared" si="7"/>
        <v>0</v>
      </c>
      <c r="Q23" s="170">
        <f t="shared" si="7"/>
        <v>0</v>
      </c>
      <c r="R23" s="170">
        <f t="shared" si="7"/>
        <v>0</v>
      </c>
      <c r="S23" s="170">
        <f t="shared" si="7"/>
        <v>0</v>
      </c>
      <c r="T23" s="170">
        <f t="shared" si="7"/>
        <v>0</v>
      </c>
      <c r="U23" s="170">
        <f t="shared" si="7"/>
        <v>0</v>
      </c>
      <c r="V23" s="170">
        <f t="shared" si="7"/>
        <v>0</v>
      </c>
      <c r="W23" s="170">
        <f t="shared" si="7"/>
        <v>0</v>
      </c>
      <c r="X23" s="170">
        <f>SUM(X21:X22)</f>
        <v>0</v>
      </c>
      <c r="Y23" s="170">
        <f>SUM(Y21:Y22)</f>
        <v>0</v>
      </c>
      <c r="Z23" s="170">
        <f>SUM(Z21:Z22)</f>
        <v>0</v>
      </c>
      <c r="AA23" s="170">
        <f>SUM(AA21:AA22)</f>
        <v>0</v>
      </c>
      <c r="AB23" s="170">
        <f aca="true" t="shared" si="8" ref="AB23:AL23">SUM(AB21:AB22)</f>
        <v>0</v>
      </c>
      <c r="AC23" s="170">
        <f t="shared" si="8"/>
        <v>0</v>
      </c>
      <c r="AD23" s="170">
        <f t="shared" si="8"/>
        <v>0</v>
      </c>
      <c r="AE23" s="170">
        <f t="shared" si="8"/>
        <v>0</v>
      </c>
      <c r="AF23" s="170">
        <f t="shared" si="8"/>
        <v>0</v>
      </c>
      <c r="AG23" s="170">
        <f t="shared" si="8"/>
        <v>0</v>
      </c>
      <c r="AH23" s="170">
        <f t="shared" si="8"/>
        <v>0</v>
      </c>
      <c r="AI23" s="170">
        <f t="shared" si="8"/>
        <v>0</v>
      </c>
      <c r="AJ23" s="170">
        <f t="shared" si="8"/>
        <v>0</v>
      </c>
      <c r="AK23" s="170">
        <f t="shared" si="8"/>
        <v>0</v>
      </c>
      <c r="AL23" s="170">
        <f t="shared" si="8"/>
        <v>0</v>
      </c>
    </row>
    <row r="24" spans="1:38" s="44" customFormat="1" ht="12.75">
      <c r="A24" s="33" t="str">
        <f>IF(Identification!$B$9="EN",Languages!$A2,IF(Identification!$B$9="FR",Languages!$B2,Languages!$C2))</f>
        <v>- Equipment (up to 10 %)</v>
      </c>
      <c r="B24" s="170">
        <f t="shared" si="6"/>
        <v>0</v>
      </c>
      <c r="C24" s="41">
        <f>IF($B$27&gt;0,B24/$B$27,0)</f>
        <v>0</v>
      </c>
      <c r="D24" s="170">
        <f>SUMIF('A.5 '!$A$8:$A$65,D18,'A.5 '!$L$8:$L$65)</f>
        <v>0</v>
      </c>
      <c r="E24" s="170">
        <f>SUMIF('A.5 '!$A$8:$A$65,E18,'A.5 '!$L$8:$L$65)</f>
        <v>0</v>
      </c>
      <c r="F24" s="170">
        <f>SUMIF('A.5 '!$A$8:$A$65,F18,'A.5 '!$L$8:$L$65)</f>
        <v>0</v>
      </c>
      <c r="G24" s="170">
        <f>SUMIF('A.5 '!$A$8:$A$65,G18,'A.5 '!$L$8:$L$65)</f>
        <v>0</v>
      </c>
      <c r="H24" s="170">
        <f>SUMIF('A.5 '!$A$8:$A$65,H18,'A.5 '!$L$8:$L$65)</f>
        <v>0</v>
      </c>
      <c r="I24" s="170">
        <f>SUMIF('A.5 '!$A$8:$A$65,I18,'A.5 '!$L$8:$L$65)</f>
        <v>0</v>
      </c>
      <c r="J24" s="170">
        <f>SUMIF('A.5 '!$A$8:$A$65,J18,'A.5 '!$L$8:$L$65)</f>
        <v>0</v>
      </c>
      <c r="K24" s="170">
        <f>SUMIF('A.5 '!$A$8:$A$65,K18,'A.5 '!$L$8:$L$65)</f>
        <v>0</v>
      </c>
      <c r="L24" s="170">
        <f>SUMIF('A.5 '!$A$8:$A$65,L18,'A.5 '!$L$8:$L$65)</f>
        <v>0</v>
      </c>
      <c r="M24" s="170">
        <f>SUMIF('A.5 '!$A$8:$A$65,M18,'A.5 '!$L$8:$L$65)</f>
        <v>0</v>
      </c>
      <c r="N24" s="170">
        <f>SUMIF('A.5 '!$A$8:$A$65,N18,'A.5 '!$L$8:$L$65)</f>
        <v>0</v>
      </c>
      <c r="O24" s="170">
        <f>SUMIF('A.5 '!$A$8:$A$65,O18,'A.5 '!$L$8:$L$65)</f>
        <v>0</v>
      </c>
      <c r="P24" s="170">
        <f>SUMIF('A.5 '!$A$8:$A$65,P18,'A.5 '!$L$8:$L$65)</f>
        <v>0</v>
      </c>
      <c r="Q24" s="170">
        <f>SUMIF('A.5 '!$A$8:$A$65,Q18,'A.5 '!$L$8:$L$65)</f>
        <v>0</v>
      </c>
      <c r="R24" s="170">
        <f>SUMIF('A.5 '!$A$8:$A$65,R18,'A.5 '!$L$8:$L$65)</f>
        <v>0</v>
      </c>
      <c r="S24" s="170">
        <f>SUMIF('A.5 '!$A$8:$A$65,S18,'A.5 '!$L$8:$L$65)</f>
        <v>0</v>
      </c>
      <c r="T24" s="170">
        <f>SUMIF('A.5 '!$A$8:$A$65,T18,'A.5 '!$L$8:$L$65)</f>
        <v>0</v>
      </c>
      <c r="U24" s="170">
        <f>SUMIF('A.5 '!$A$8:$A$65,U18,'A.5 '!$L$8:$L$65)</f>
        <v>0</v>
      </c>
      <c r="V24" s="170">
        <f>SUMIF('A.5 '!$A$8:$A$65,V18,'A.5 '!$L$8:$L$65)</f>
        <v>0</v>
      </c>
      <c r="W24" s="170">
        <f>SUMIF('A.5 '!$A$8:$A$65,W18,'A.5 '!$L$8:$L$65)</f>
        <v>0</v>
      </c>
      <c r="X24" s="170">
        <f>SUMIF('A.5 '!$A$8:$A$65,X18,'A.5 '!$L$8:$L$65)</f>
        <v>0</v>
      </c>
      <c r="Y24" s="170">
        <f>SUMIF('A.5 '!$A$8:$A$65,Y18,'A.5 '!$L$8:$L$65)</f>
        <v>0</v>
      </c>
      <c r="Z24" s="170">
        <f>SUMIF('A.5 '!$A$8:$A$65,Z18,'A.5 '!$L$8:$L$65)</f>
        <v>0</v>
      </c>
      <c r="AA24" s="170">
        <f>SUMIF('A.5 '!$A$8:$A$65,AA18,'A.5 '!$L$8:$L$65)</f>
        <v>0</v>
      </c>
      <c r="AB24" s="170">
        <f>SUMIF('A.5 '!$A$8:$A$65,AB18,'A.5 '!$L$8:$L$65)</f>
        <v>0</v>
      </c>
      <c r="AC24" s="170">
        <f>SUMIF('A.5 '!$A$8:$A$65,AC18,'A.5 '!$L$8:$L$65)</f>
        <v>0</v>
      </c>
      <c r="AD24" s="170">
        <f>SUMIF('A.5 '!$A$8:$A$65,AD18,'A.5 '!$L$8:$L$65)</f>
        <v>0</v>
      </c>
      <c r="AE24" s="170">
        <f>SUMIF('A.5 '!$A$8:$A$65,AE18,'A.5 '!$L$8:$L$65)</f>
        <v>0</v>
      </c>
      <c r="AF24" s="170">
        <f>SUMIF('A.5 '!$A$8:$A$65,AF18,'A.5 '!$L$8:$L$65)</f>
        <v>0</v>
      </c>
      <c r="AG24" s="170">
        <f>SUMIF('A.5 '!$A$8:$A$65,AG18,'A.5 '!$L$8:$L$65)</f>
        <v>0</v>
      </c>
      <c r="AH24" s="170">
        <f>SUMIF('A.5 '!$A$8:$A$65,AH18,'A.5 '!$L$8:$L$65)</f>
        <v>0</v>
      </c>
      <c r="AI24" s="170">
        <f>SUMIF('A.5 '!$A$8:$A$65,AI18,'A.5 '!$L$8:$L$65)</f>
        <v>0</v>
      </c>
      <c r="AJ24" s="170">
        <f>SUMIF('A.5 '!$A$8:$A$65,AJ18,'A.5 '!$L$8:$L$65)</f>
        <v>0</v>
      </c>
      <c r="AK24" s="170">
        <f>SUMIF('A.5 '!$A$8:$A$65,AK18,'A.5 '!$L$8:$L$65)</f>
        <v>0</v>
      </c>
      <c r="AL24" s="170">
        <f>SUMIF('A.5 '!$A$8:$A$65,AL18,'A.5 '!$L$8:$L$65)</f>
        <v>0</v>
      </c>
    </row>
    <row r="25" spans="1:38" s="44" customFormat="1" ht="12.75">
      <c r="A25" s="33" t="str">
        <f>IF(Identification!$B$9="EN",Languages!$A165,IF(Identification!$B$9="FR",Languages!$B165,Languages!$C165))</f>
        <v>- Subcontracting costs (up to 30%)</v>
      </c>
      <c r="B25" s="170">
        <f t="shared" si="6"/>
        <v>0</v>
      </c>
      <c r="C25" s="102">
        <f>IF($B$27&gt;0,B25/$B$27,0)</f>
        <v>0</v>
      </c>
      <c r="D25" s="170">
        <f>SUMIF('A.7'!$A$7:$A$206,D$18,'A.7'!$F$7:$F$206)</f>
        <v>0</v>
      </c>
      <c r="E25" s="170">
        <f>SUMIF('A.7'!$A$7:$A$206,E$18,'A.7'!$F$7:$F$206)</f>
        <v>0</v>
      </c>
      <c r="F25" s="170">
        <f>SUMIF('A.7'!$A$7:$A$206,F$18,'A.7'!$F$7:$F$206)</f>
        <v>0</v>
      </c>
      <c r="G25" s="170">
        <f>SUMIF('A.7'!$A$7:$A$206,G$18,'A.7'!$F$7:$F$206)</f>
        <v>0</v>
      </c>
      <c r="H25" s="170">
        <f>SUMIF('A.7'!$A$7:$A$206,H$18,'A.7'!$F$7:$F$206)</f>
        <v>0</v>
      </c>
      <c r="I25" s="170">
        <f>SUMIF('A.7'!$A$7:$A$206,I$18,'A.7'!$F$7:$F$206)</f>
        <v>0</v>
      </c>
      <c r="J25" s="170">
        <f>SUMIF('A.7'!$A$7:$A$206,J$18,'A.7'!$F$7:$F$206)</f>
        <v>0</v>
      </c>
      <c r="K25" s="170">
        <f>SUMIF('A.7'!$A$7:$A$206,K$18,'A.7'!$F$7:$F$206)</f>
        <v>0</v>
      </c>
      <c r="L25" s="170">
        <f>SUMIF('A.7'!$A$7:$A$206,L$18,'A.7'!$F$7:$F$206)</f>
        <v>0</v>
      </c>
      <c r="M25" s="170">
        <f>SUMIF('A.7'!$A$7:$A$206,M$18,'A.7'!$F$7:$F$206)</f>
        <v>0</v>
      </c>
      <c r="N25" s="170">
        <f>SUMIF('A.7'!$A$7:$A$206,N$18,'A.7'!$F$7:$F$206)</f>
        <v>0</v>
      </c>
      <c r="O25" s="170">
        <f>SUMIF('A.7'!$A$7:$A$206,O$18,'A.7'!$F$7:$F$206)</f>
        <v>0</v>
      </c>
      <c r="P25" s="170">
        <f>SUMIF('A.7'!$A$7:$A$206,P$18,'A.7'!$F$7:$F$206)</f>
        <v>0</v>
      </c>
      <c r="Q25" s="170">
        <f>SUMIF('A.7'!$A$7:$A$206,Q$18,'A.7'!$F$7:$F$206)</f>
        <v>0</v>
      </c>
      <c r="R25" s="170">
        <f>SUMIF('A.7'!$A$7:$A$206,R$18,'A.7'!$F$7:$F$206)</f>
        <v>0</v>
      </c>
      <c r="S25" s="170">
        <f>SUMIF('A.7'!$A$7:$A$206,S$18,'A.7'!$F$7:$F$206)</f>
        <v>0</v>
      </c>
      <c r="T25" s="170">
        <f>SUMIF('A.7'!$A$7:$A$206,T$18,'A.7'!$F$7:$F$206)</f>
        <v>0</v>
      </c>
      <c r="U25" s="170">
        <f>SUMIF('A.7'!$A$7:$A$206,U$18,'A.7'!$F$7:$F$206)</f>
        <v>0</v>
      </c>
      <c r="V25" s="170">
        <f>SUMIF('A.7'!$A$7:$A$206,V$18,'A.7'!$F$7:$F$206)</f>
        <v>0</v>
      </c>
      <c r="W25" s="170">
        <f>SUMIF('A.7'!$A$7:$A$206,W$18,'A.7'!$F$7:$F$206)</f>
        <v>0</v>
      </c>
      <c r="X25" s="170">
        <f>SUMIF('A.7'!$A$7:$A$206,X$18,'A.7'!$F$7:$F$206)</f>
        <v>0</v>
      </c>
      <c r="Y25" s="170">
        <f>SUMIF('A.7'!$A$7:$A$206,Y$18,'A.7'!$F$7:$F$206)</f>
        <v>0</v>
      </c>
      <c r="Z25" s="170">
        <f>SUMIF('A.7'!$A$7:$A$206,Z$18,'A.7'!$F$7:$F$206)</f>
        <v>0</v>
      </c>
      <c r="AA25" s="170">
        <f>SUMIF('A.7'!$A$7:$A$206,AA$18,'A.7'!$F$7:$F$206)</f>
        <v>0</v>
      </c>
      <c r="AB25" s="170">
        <f>SUMIF('A.7'!$A$7:$A$206,AB$18,'A.7'!$F$7:$F$206)</f>
        <v>0</v>
      </c>
      <c r="AC25" s="170">
        <f>SUMIF('A.7'!$A$7:$A$206,AC$18,'A.7'!$F$7:$F$206)</f>
        <v>0</v>
      </c>
      <c r="AD25" s="170">
        <f>SUMIF('A.7'!$A$7:$A$206,AD$18,'A.7'!$F$7:$F$206)</f>
        <v>0</v>
      </c>
      <c r="AE25" s="170">
        <f>SUMIF('A.7'!$A$7:$A$206,AE$18,'A.7'!$F$7:$F$206)</f>
        <v>0</v>
      </c>
      <c r="AF25" s="170">
        <f>SUMIF('A.7'!$A$7:$A$206,AF$18,'A.7'!$F$7:$F$206)</f>
        <v>0</v>
      </c>
      <c r="AG25" s="170">
        <f>SUMIF('A.7'!$A$7:$A$206,AG$18,'A.7'!$F$7:$F$206)</f>
        <v>0</v>
      </c>
      <c r="AH25" s="170">
        <f>SUMIF('A.7'!$A$7:$A$206,AH$18,'A.7'!$F$7:$F$206)</f>
        <v>0</v>
      </c>
      <c r="AI25" s="170">
        <f>SUMIF('A.7'!$A$7:$A$206,AI$18,'A.7'!$F$7:$F$206)</f>
        <v>0</v>
      </c>
      <c r="AJ25" s="170">
        <f>SUMIF('A.7'!$A$7:$A$206,AJ$18,'A.7'!$F$7:$F$206)</f>
        <v>0</v>
      </c>
      <c r="AK25" s="170">
        <f>SUMIF('A.7'!$A$7:$A$206,AK$18,'A.7'!$F$7:$F$206)</f>
        <v>0</v>
      </c>
      <c r="AL25" s="170">
        <f>SUMIF('A.7'!$A$7:$A$206,AL$18,'A.7'!$F$7:$F$206)</f>
        <v>0</v>
      </c>
    </row>
    <row r="26" spans="1:38" s="44" customFormat="1" ht="13.5" thickBot="1">
      <c r="A26" s="33" t="str">
        <f>IF(Identification!$B$9="EN",Languages!$A6,IF(Identification!$B$9="FR",Languages!$B6,Languages!$C6))</f>
        <v>- Other</v>
      </c>
      <c r="B26" s="170">
        <f t="shared" si="6"/>
        <v>0</v>
      </c>
      <c r="C26" s="41">
        <f>IF($B$27&gt;0,B26/$B$27,0)</f>
        <v>0</v>
      </c>
      <c r="D26" s="170">
        <f>SUMIF('A.6'!$A$7:$A$81,D18,'A.6'!$H$7:$H$81)</f>
        <v>0</v>
      </c>
      <c r="E26" s="170">
        <f>SUMIF('A.6'!$A$7:$A$81,E18,'A.6'!$H$7:$H$81)</f>
        <v>0</v>
      </c>
      <c r="F26" s="170">
        <f>SUMIF('A.6'!$A$7:$A$81,F18,'A.6'!$H$7:$H$81)</f>
        <v>0</v>
      </c>
      <c r="G26" s="170">
        <f>SUMIF('A.6'!$A$7:$A$81,G18,'A.6'!$H$7:$H$81)</f>
        <v>0</v>
      </c>
      <c r="H26" s="170">
        <f>SUMIF('A.6'!$A$7:$A$81,H18,'A.6'!$H$7:$H$81)</f>
        <v>0</v>
      </c>
      <c r="I26" s="170">
        <f>SUMIF('A.6'!$A$7:$A$81,I18,'A.6'!$H$7:$H$81)</f>
        <v>0</v>
      </c>
      <c r="J26" s="170">
        <f>SUMIF('A.6'!$A$7:$A$81,J18,'A.6'!$H$7:$H$81)</f>
        <v>0</v>
      </c>
      <c r="K26" s="170">
        <f>SUMIF('A.6'!$A$7:$A$81,K18,'A.6'!$H$7:$H$81)</f>
        <v>0</v>
      </c>
      <c r="L26" s="170">
        <f>SUMIF('A.6'!$A$7:$A$81,L18,'A.6'!$H$7:$H$81)</f>
        <v>0</v>
      </c>
      <c r="M26" s="170">
        <f>SUMIF('A.6'!$A$7:$A$81,M18,'A.6'!$H$7:$H$81)</f>
        <v>0</v>
      </c>
      <c r="N26" s="170">
        <f>SUMIF('A.6'!$A$7:$A$81,N18,'A.6'!$H$7:$H$81)</f>
        <v>0</v>
      </c>
      <c r="O26" s="170">
        <f>SUMIF('A.6'!$A$7:$A$81,O18,'A.6'!$H$7:$H$81)</f>
        <v>0</v>
      </c>
      <c r="P26" s="170">
        <f>SUMIF('A.6'!$A$7:$A$81,P18,'A.6'!$H$7:$H$81)</f>
        <v>0</v>
      </c>
      <c r="Q26" s="170">
        <f>SUMIF('A.6'!$A$7:$A$81,Q18,'A.6'!$H$7:$H$81)</f>
        <v>0</v>
      </c>
      <c r="R26" s="170">
        <f>SUMIF('A.6'!$A$7:$A$81,R18,'A.6'!$H$7:$H$81)</f>
        <v>0</v>
      </c>
      <c r="S26" s="170">
        <f>SUMIF('A.6'!$A$7:$A$81,S18,'A.6'!$H$7:$H$81)</f>
        <v>0</v>
      </c>
      <c r="T26" s="170">
        <f>SUMIF('A.6'!$A$7:$A$81,T18,'A.6'!$H$7:$H$81)</f>
        <v>0</v>
      </c>
      <c r="U26" s="170">
        <f>SUMIF('A.6'!$A$7:$A$81,U18,'A.6'!$H$7:$H$81)</f>
        <v>0</v>
      </c>
      <c r="V26" s="170">
        <f>SUMIF('A.6'!$A$7:$A$81,V18,'A.6'!$H$7:$H$81)</f>
        <v>0</v>
      </c>
      <c r="W26" s="170">
        <f>SUMIF('A.6'!$A$7:$A$81,W18,'A.6'!$H$7:$H$81)</f>
        <v>0</v>
      </c>
      <c r="X26" s="170">
        <f>SUMIF('A.6'!$A$7:$A$81,X18,'A.6'!$H$7:$H$81)</f>
        <v>0</v>
      </c>
      <c r="Y26" s="170">
        <f>SUMIF('A.6'!$A$7:$A$81,Y18,'A.6'!$H$7:$H$81)</f>
        <v>0</v>
      </c>
      <c r="Z26" s="170">
        <f>SUMIF('A.6'!$A$7:$A$81,Z18,'A.6'!$H$7:$H$81)</f>
        <v>0</v>
      </c>
      <c r="AA26" s="170">
        <f>SUMIF('A.6'!$A$7:$A$81,AA18,'A.6'!$H$7:$H$81)</f>
        <v>0</v>
      </c>
      <c r="AB26" s="170">
        <f>SUMIF('A.6'!$A$7:$A$81,AB18,'A.6'!$H$7:$H$81)</f>
        <v>0</v>
      </c>
      <c r="AC26" s="170">
        <f>SUMIF('A.6'!$A$7:$A$81,AC18,'A.6'!$H$7:$H$81)</f>
        <v>0</v>
      </c>
      <c r="AD26" s="170">
        <f>SUMIF('A.6'!$A$7:$A$81,AD18,'A.6'!$H$7:$H$81)</f>
        <v>0</v>
      </c>
      <c r="AE26" s="170">
        <f>SUMIF('A.6'!$A$7:$A$81,AE18,'A.6'!$H$7:$H$81)</f>
        <v>0</v>
      </c>
      <c r="AF26" s="170">
        <f>SUMIF('A.6'!$A$7:$A$81,AF18,'A.6'!$H$7:$H$81)</f>
        <v>0</v>
      </c>
      <c r="AG26" s="170">
        <f>SUMIF('A.6'!$A$7:$A$81,AG18,'A.6'!$H$7:$H$81)</f>
        <v>0</v>
      </c>
      <c r="AH26" s="170">
        <f>SUMIF('A.6'!$A$7:$A$81,AH18,'A.6'!$H$7:$H$81)</f>
        <v>0</v>
      </c>
      <c r="AI26" s="170">
        <f>SUMIF('A.6'!$A$7:$A$81,AI18,'A.6'!$H$7:$H$81)</f>
        <v>0</v>
      </c>
      <c r="AJ26" s="170">
        <f>SUMIF('A.6'!$A$7:$A$81,AJ18,'A.6'!$H$7:$H$81)</f>
        <v>0</v>
      </c>
      <c r="AK26" s="170">
        <f>SUMIF('A.6'!$A$7:$A$81,AK18,'A.6'!$H$7:$H$81)</f>
        <v>0</v>
      </c>
      <c r="AL26" s="170">
        <f>SUMIF('A.6'!$A$7:$A$81,AL18,'A.6'!$H$7:$H$81)</f>
        <v>0</v>
      </c>
    </row>
    <row r="27" spans="1:38" s="44" customFormat="1" ht="19.5" customHeight="1" thickBot="1">
      <c r="A27" s="28" t="str">
        <f>IF(Identification!$B$9="EN",Languages!$A133,IF(Identification!$B$9="FR",Languages!$B133,Languages!$C133))</f>
        <v>III. Direct costs [A + B]</v>
      </c>
      <c r="B27" s="106">
        <f>SUM(B19,B23:B26)</f>
        <v>0</v>
      </c>
      <c r="C27" s="37">
        <f>SUM(C23:C26)+C19</f>
        <v>0</v>
      </c>
      <c r="D27" s="106">
        <f>SUM(D23:D26)+D19</f>
        <v>0</v>
      </c>
      <c r="E27" s="106">
        <f>SUM(E23:E26)+E19</f>
        <v>0</v>
      </c>
      <c r="F27" s="106">
        <f aca="true" t="shared" si="9" ref="F27:AK27">SUM(F23:F26)+F19</f>
        <v>0</v>
      </c>
      <c r="G27" s="106">
        <f t="shared" si="9"/>
        <v>0</v>
      </c>
      <c r="H27" s="106">
        <f t="shared" si="9"/>
        <v>0</v>
      </c>
      <c r="I27" s="106">
        <f t="shared" si="9"/>
        <v>0</v>
      </c>
      <c r="J27" s="106">
        <f t="shared" si="9"/>
        <v>0</v>
      </c>
      <c r="K27" s="106">
        <f t="shared" si="9"/>
        <v>0</v>
      </c>
      <c r="L27" s="106">
        <f t="shared" si="9"/>
        <v>0</v>
      </c>
      <c r="M27" s="106">
        <f t="shared" si="9"/>
        <v>0</v>
      </c>
      <c r="N27" s="106">
        <f t="shared" si="9"/>
        <v>0</v>
      </c>
      <c r="O27" s="106">
        <f t="shared" si="9"/>
        <v>0</v>
      </c>
      <c r="P27" s="106">
        <f t="shared" si="9"/>
        <v>0</v>
      </c>
      <c r="Q27" s="106">
        <f t="shared" si="9"/>
        <v>0</v>
      </c>
      <c r="R27" s="106">
        <f t="shared" si="9"/>
        <v>0</v>
      </c>
      <c r="S27" s="106">
        <f t="shared" si="9"/>
        <v>0</v>
      </c>
      <c r="T27" s="106">
        <f t="shared" si="9"/>
        <v>0</v>
      </c>
      <c r="U27" s="106">
        <f t="shared" si="9"/>
        <v>0</v>
      </c>
      <c r="V27" s="106">
        <f t="shared" si="9"/>
        <v>0</v>
      </c>
      <c r="W27" s="106">
        <f t="shared" si="9"/>
        <v>0</v>
      </c>
      <c r="X27" s="106">
        <f t="shared" si="9"/>
        <v>0</v>
      </c>
      <c r="Y27" s="106">
        <f t="shared" si="9"/>
        <v>0</v>
      </c>
      <c r="Z27" s="106">
        <f t="shared" si="9"/>
        <v>0</v>
      </c>
      <c r="AA27" s="106">
        <f t="shared" si="9"/>
        <v>0</v>
      </c>
      <c r="AB27" s="106">
        <f t="shared" si="9"/>
        <v>0</v>
      </c>
      <c r="AC27" s="106">
        <f t="shared" si="9"/>
        <v>0</v>
      </c>
      <c r="AD27" s="106">
        <f t="shared" si="9"/>
        <v>0</v>
      </c>
      <c r="AE27" s="106">
        <f t="shared" si="9"/>
        <v>0</v>
      </c>
      <c r="AF27" s="106">
        <f t="shared" si="9"/>
        <v>0</v>
      </c>
      <c r="AG27" s="106">
        <f t="shared" si="9"/>
        <v>0</v>
      </c>
      <c r="AH27" s="106">
        <f t="shared" si="9"/>
        <v>0</v>
      </c>
      <c r="AI27" s="106">
        <f t="shared" si="9"/>
        <v>0</v>
      </c>
      <c r="AJ27" s="106">
        <f t="shared" si="9"/>
        <v>0</v>
      </c>
      <c r="AK27" s="106">
        <f t="shared" si="9"/>
        <v>0</v>
      </c>
      <c r="AL27" s="106">
        <f>SUM(AL23:AL26)+AL19</f>
        <v>0</v>
      </c>
    </row>
    <row r="28" spans="1:38" s="44" customFormat="1" ht="13.5" thickBot="1">
      <c r="A28" s="152" t="str">
        <f>IF(Identification!$B$9="EN",Languages!$A166,IF(Identification!$B$9="FR",Languages!$B166,Languages!$C166))</f>
        <v>IV. Indirect costs (up to 7%)</v>
      </c>
      <c r="B28" s="106">
        <f>SUM(D28:AL28)</f>
        <v>0</v>
      </c>
      <c r="C28" s="102">
        <f>IF($B$27&gt;0,B28/$B$27,0)</f>
        <v>0</v>
      </c>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row>
    <row r="29" spans="1:38" s="44" customFormat="1" ht="19.5" customHeight="1" hidden="1" thickBot="1">
      <c r="A29" s="129"/>
      <c r="B29" s="11"/>
      <c r="C29" s="37"/>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row>
    <row r="30" spans="1:38" s="44" customFormat="1" ht="19.5" customHeight="1" thickBot="1">
      <c r="A30" s="29" t="s">
        <v>1329</v>
      </c>
      <c r="B30" s="153">
        <f>SUM(B27,B28)</f>
        <v>0</v>
      </c>
      <c r="C30" s="233"/>
      <c r="D30" s="153">
        <f>SUM(D27,D28)</f>
        <v>0</v>
      </c>
      <c r="E30" s="153">
        <f aca="true" t="shared" si="10" ref="E30:AJ30">SUM(E27,E28)</f>
        <v>0</v>
      </c>
      <c r="F30" s="153">
        <f t="shared" si="10"/>
        <v>0</v>
      </c>
      <c r="G30" s="153">
        <f t="shared" si="10"/>
        <v>0</v>
      </c>
      <c r="H30" s="153">
        <f t="shared" si="10"/>
        <v>0</v>
      </c>
      <c r="I30" s="153">
        <f t="shared" si="10"/>
        <v>0</v>
      </c>
      <c r="J30" s="153">
        <f t="shared" si="10"/>
        <v>0</v>
      </c>
      <c r="K30" s="153">
        <f t="shared" si="10"/>
        <v>0</v>
      </c>
      <c r="L30" s="153">
        <f t="shared" si="10"/>
        <v>0</v>
      </c>
      <c r="M30" s="153">
        <f t="shared" si="10"/>
        <v>0</v>
      </c>
      <c r="N30" s="153">
        <f t="shared" si="10"/>
        <v>0</v>
      </c>
      <c r="O30" s="153">
        <f t="shared" si="10"/>
        <v>0</v>
      </c>
      <c r="P30" s="153">
        <f t="shared" si="10"/>
        <v>0</v>
      </c>
      <c r="Q30" s="153">
        <f t="shared" si="10"/>
        <v>0</v>
      </c>
      <c r="R30" s="153">
        <f t="shared" si="10"/>
        <v>0</v>
      </c>
      <c r="S30" s="153">
        <f t="shared" si="10"/>
        <v>0</v>
      </c>
      <c r="T30" s="153">
        <f t="shared" si="10"/>
        <v>0</v>
      </c>
      <c r="U30" s="153">
        <f t="shared" si="10"/>
        <v>0</v>
      </c>
      <c r="V30" s="153">
        <f t="shared" si="10"/>
        <v>0</v>
      </c>
      <c r="W30" s="153">
        <f t="shared" si="10"/>
        <v>0</v>
      </c>
      <c r="X30" s="153">
        <f t="shared" si="10"/>
        <v>0</v>
      </c>
      <c r="Y30" s="153">
        <f t="shared" si="10"/>
        <v>0</v>
      </c>
      <c r="Z30" s="153">
        <f t="shared" si="10"/>
        <v>0</v>
      </c>
      <c r="AA30" s="153">
        <f t="shared" si="10"/>
        <v>0</v>
      </c>
      <c r="AB30" s="153">
        <f t="shared" si="10"/>
        <v>0</v>
      </c>
      <c r="AC30" s="153">
        <f t="shared" si="10"/>
        <v>0</v>
      </c>
      <c r="AD30" s="153">
        <f t="shared" si="10"/>
        <v>0</v>
      </c>
      <c r="AE30" s="153">
        <f t="shared" si="10"/>
        <v>0</v>
      </c>
      <c r="AF30" s="153">
        <f t="shared" si="10"/>
        <v>0</v>
      </c>
      <c r="AG30" s="153">
        <f t="shared" si="10"/>
        <v>0</v>
      </c>
      <c r="AH30" s="153">
        <f t="shared" si="10"/>
        <v>0</v>
      </c>
      <c r="AI30" s="153">
        <f t="shared" si="10"/>
        <v>0</v>
      </c>
      <c r="AJ30" s="153">
        <f t="shared" si="10"/>
        <v>0</v>
      </c>
      <c r="AK30" s="153">
        <f>SUM(AK27,AK28)</f>
        <v>0</v>
      </c>
      <c r="AL30" s="153">
        <f>SUM(AL27,AL28)</f>
        <v>0</v>
      </c>
    </row>
    <row r="31" ht="13.5" thickBot="1"/>
    <row r="32" spans="1:38" s="44" customFormat="1" ht="19.5" customHeight="1" thickBot="1">
      <c r="A32" s="7" t="str">
        <f>IF(Identification!$B$9="EN",Languages!$A72,IF(Identification!$B$9="FR",Languages!$B72,Languages!$C72))</f>
        <v>A.2c: Details of Bank Transfers between Contractor and Partners and the remaining LDV funds attributable to the Contractor</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6"/>
    </row>
    <row r="33" spans="1:38" s="44" customFormat="1" ht="22.5" customHeight="1" thickBot="1">
      <c r="A33" s="148" t="str">
        <f>IF(Identification!$B$9="EN",Languages!$A116,IF(Identification!$B$9="FR",Languages!$B116,Languages!$C116))</f>
        <v>Partner Number</v>
      </c>
      <c r="B33" s="26" t="str">
        <f>IF(Identification!$B$9="EN",Languages!$A143,IF(Identification!$B$9="FR",Languages!$B143,Languages!$C143))</f>
        <v>TOTAL</v>
      </c>
      <c r="C33" s="175"/>
      <c r="D33" s="6">
        <v>0</v>
      </c>
      <c r="E33" s="6">
        <v>1</v>
      </c>
      <c r="F33" s="6">
        <v>2</v>
      </c>
      <c r="G33" s="6">
        <v>3</v>
      </c>
      <c r="H33" s="6">
        <v>4</v>
      </c>
      <c r="I33" s="6">
        <v>5</v>
      </c>
      <c r="J33" s="6">
        <v>6</v>
      </c>
      <c r="K33" s="6">
        <v>7</v>
      </c>
      <c r="L33" s="6">
        <v>8</v>
      </c>
      <c r="M33" s="6">
        <v>9</v>
      </c>
      <c r="N33" s="6">
        <v>10</v>
      </c>
      <c r="O33" s="6">
        <v>11</v>
      </c>
      <c r="P33" s="6">
        <v>12</v>
      </c>
      <c r="Q33" s="6">
        <v>13</v>
      </c>
      <c r="R33" s="6">
        <v>14</v>
      </c>
      <c r="S33" s="6">
        <v>15</v>
      </c>
      <c r="T33" s="6">
        <v>16</v>
      </c>
      <c r="U33" s="6">
        <v>17</v>
      </c>
      <c r="V33" s="6">
        <v>18</v>
      </c>
      <c r="W33" s="6">
        <v>19</v>
      </c>
      <c r="X33" s="6">
        <v>20</v>
      </c>
      <c r="Y33" s="6">
        <v>21</v>
      </c>
      <c r="Z33" s="6">
        <v>22</v>
      </c>
      <c r="AA33" s="6">
        <v>23</v>
      </c>
      <c r="AB33" s="6">
        <v>24</v>
      </c>
      <c r="AC33" s="6">
        <v>25</v>
      </c>
      <c r="AD33" s="6">
        <v>26</v>
      </c>
      <c r="AE33" s="6">
        <v>27</v>
      </c>
      <c r="AF33" s="6">
        <v>28</v>
      </c>
      <c r="AG33" s="6">
        <v>29</v>
      </c>
      <c r="AH33" s="6">
        <v>30</v>
      </c>
      <c r="AI33" s="6">
        <v>31</v>
      </c>
      <c r="AJ33" s="6">
        <v>32</v>
      </c>
      <c r="AK33" s="6">
        <v>33</v>
      </c>
      <c r="AL33" s="6">
        <v>34</v>
      </c>
    </row>
    <row r="34" spans="1:38" s="44" customFormat="1" ht="13.5" thickBot="1">
      <c r="A34" s="176" t="str">
        <f>IF(Identification!$B$9="EN",Languages!$A32,IF(Identification!$B$9="FR",Languages!$B32,Languages!$C32))</f>
        <v>Amount Paid (EUR)</v>
      </c>
      <c r="B34" s="177">
        <f>SUM(D34:AL34)</f>
        <v>0</v>
      </c>
      <c r="C34" s="178"/>
      <c r="D34" s="177">
        <f>SUMIF('A.2 (c)'!$C$3:$C$72,D$18,'A.2 (c)'!$E$3:$E$72)</f>
        <v>0</v>
      </c>
      <c r="E34" s="177">
        <f>SUMIF('A.2 (c)'!$C$3:$C$72,E$18,'A.2 (c)'!$E$3:$E$72)</f>
        <v>0</v>
      </c>
      <c r="F34" s="177">
        <f>SUMIF('A.2 (c)'!$C$3:$C$72,F$18,'A.2 (c)'!$E$3:$E$72)</f>
        <v>0</v>
      </c>
      <c r="G34" s="177">
        <f>SUMIF('A.2 (c)'!$C$3:$C$72,G$18,'A.2 (c)'!$E$3:$E$72)</f>
        <v>0</v>
      </c>
      <c r="H34" s="177">
        <f>SUMIF('A.2 (c)'!$C$3:$C$72,H$18,'A.2 (c)'!$E$3:$E$72)</f>
        <v>0</v>
      </c>
      <c r="I34" s="177">
        <f>SUMIF('A.2 (c)'!$C$3:$C$72,I$18,'A.2 (c)'!$E$3:$E$72)</f>
        <v>0</v>
      </c>
      <c r="J34" s="177">
        <f>SUMIF('A.2 (c)'!$C$3:$C$72,J$18,'A.2 (c)'!$E$3:$E$72)</f>
        <v>0</v>
      </c>
      <c r="K34" s="177">
        <f>SUMIF('A.2 (c)'!$C$3:$C$72,K$18,'A.2 (c)'!$E$3:$E$72)</f>
        <v>0</v>
      </c>
      <c r="L34" s="177">
        <f>SUMIF('A.2 (c)'!$C$3:$C$72,L$18,'A.2 (c)'!$E$3:$E$72)</f>
        <v>0</v>
      </c>
      <c r="M34" s="177">
        <f>SUMIF('A.2 (c)'!$C$3:$C$72,M$18,'A.2 (c)'!$E$3:$E$72)</f>
        <v>0</v>
      </c>
      <c r="N34" s="177">
        <f>SUMIF('A.2 (c)'!$C$3:$C$72,N$18,'A.2 (c)'!$E$3:$E$72)</f>
        <v>0</v>
      </c>
      <c r="O34" s="177">
        <f>SUMIF('A.2 (c)'!$C$3:$C$72,O$18,'A.2 (c)'!$E$3:$E$72)</f>
        <v>0</v>
      </c>
      <c r="P34" s="177">
        <f>SUMIF('A.2 (c)'!$C$3:$C$72,P$18,'A.2 (c)'!$E$3:$E$72)</f>
        <v>0</v>
      </c>
      <c r="Q34" s="177">
        <f>SUMIF('A.2 (c)'!$C$3:$C$72,Q$18,'A.2 (c)'!$E$3:$E$72)</f>
        <v>0</v>
      </c>
      <c r="R34" s="177">
        <f>SUMIF('A.2 (c)'!$C$3:$C$72,R$18,'A.2 (c)'!$E$3:$E$72)</f>
        <v>0</v>
      </c>
      <c r="S34" s="177">
        <f>SUMIF('A.2 (c)'!$C$3:$C$72,S$18,'A.2 (c)'!$E$3:$E$72)</f>
        <v>0</v>
      </c>
      <c r="T34" s="177">
        <f>SUMIF('A.2 (c)'!$C$3:$C$72,T$18,'A.2 (c)'!$E$3:$E$72)</f>
        <v>0</v>
      </c>
      <c r="U34" s="177">
        <f>SUMIF('A.2 (c)'!$C$3:$C$72,U$18,'A.2 (c)'!$E$3:$E$72)</f>
        <v>0</v>
      </c>
      <c r="V34" s="177">
        <f>SUMIF('A.2 (c)'!$C$3:$C$72,V$18,'A.2 (c)'!$E$3:$E$72)</f>
        <v>0</v>
      </c>
      <c r="W34" s="177">
        <f>SUMIF('A.2 (c)'!$C$3:$C$72,W$18,'A.2 (c)'!$E$3:$E$72)</f>
        <v>0</v>
      </c>
      <c r="X34" s="177">
        <f>SUMIF('A.2 (c)'!$C$3:$C$72,X$18,'A.2 (c)'!$E$3:$E$72)</f>
        <v>0</v>
      </c>
      <c r="Y34" s="177">
        <f>SUMIF('A.2 (c)'!$C$3:$C$72,Y$18,'A.2 (c)'!$E$3:$E$72)</f>
        <v>0</v>
      </c>
      <c r="Z34" s="177">
        <f>SUMIF('A.2 (c)'!$C$3:$C$72,Z$18,'A.2 (c)'!$E$3:$E$72)</f>
        <v>0</v>
      </c>
      <c r="AA34" s="177">
        <f>SUMIF('A.2 (c)'!$C$3:$C$72,AA$18,'A.2 (c)'!$E$3:$E$72)</f>
        <v>0</v>
      </c>
      <c r="AB34" s="177">
        <f>SUMIF('A.2 (c)'!$C$3:$C$72,AB$18,'A.2 (c)'!$E$3:$E$72)</f>
        <v>0</v>
      </c>
      <c r="AC34" s="177">
        <f>SUMIF('A.2 (c)'!$C$3:$C$72,AC$18,'A.2 (c)'!$E$3:$E$72)</f>
        <v>0</v>
      </c>
      <c r="AD34" s="177">
        <f>SUMIF('A.2 (c)'!$C$3:$C$72,AD$18,'A.2 (c)'!$E$3:$E$72)</f>
        <v>0</v>
      </c>
      <c r="AE34" s="177">
        <f>SUMIF('A.2 (c)'!$C$3:$C$72,AE$18,'A.2 (c)'!$E$3:$E$72)</f>
        <v>0</v>
      </c>
      <c r="AF34" s="177">
        <f>SUMIF('A.2 (c)'!$C$3:$C$72,AF$18,'A.2 (c)'!$E$3:$E$72)</f>
        <v>0</v>
      </c>
      <c r="AG34" s="177">
        <f>SUMIF('A.2 (c)'!$C$3:$C$72,AG$18,'A.2 (c)'!$E$3:$E$72)</f>
        <v>0</v>
      </c>
      <c r="AH34" s="177">
        <f>SUMIF('A.2 (c)'!$C$3:$C$72,AH$18,'A.2 (c)'!$E$3:$E$72)</f>
        <v>0</v>
      </c>
      <c r="AI34" s="177">
        <f>SUMIF('A.2 (c)'!$C$3:$C$72,AI$18,'A.2 (c)'!$E$3:$E$72)</f>
        <v>0</v>
      </c>
      <c r="AJ34" s="177">
        <f>SUMIF('A.2 (c)'!$C$3:$C$72,AJ$18,'A.2 (c)'!$E$3:$E$72)</f>
        <v>0</v>
      </c>
      <c r="AK34" s="177">
        <f>SUMIF('A.2 (c)'!$C$3:$C$72,AK$18,'A.2 (c)'!$E$3:$E$72)</f>
        <v>0</v>
      </c>
      <c r="AL34" s="230">
        <f>SUMIF('A.2 (c)'!$C$3:$C$72,AL$18,'A.2 (c)'!$E$3:$E$72)</f>
        <v>0</v>
      </c>
    </row>
  </sheetData>
  <sheetProtection password="CAB7" sheet="1"/>
  <printOptions/>
  <pageMargins left="0.787401575" right="0.787401575" top="0.984251969" bottom="0.984251969" header="0.5" footer="0.5"/>
  <pageSetup horizontalDpi="300" verticalDpi="300" orientation="landscape" paperSize="9" scale="85" r:id="rId1"/>
  <headerFooter alignWithMargins="0">
    <oddFooter>&amp;R&amp;"Arial,Italique"&amp;8&amp;P / &amp;N</oddFooter>
  </headerFooter>
  <ignoredErrors>
    <ignoredError sqref="B27:C27" formula="1"/>
  </ignoredErrors>
</worksheet>
</file>

<file path=xl/worksheets/sheet4.xml><?xml version="1.0" encoding="utf-8"?>
<worksheet xmlns="http://schemas.openxmlformats.org/spreadsheetml/2006/main" xmlns:r="http://schemas.openxmlformats.org/officeDocument/2006/relationships">
  <dimension ref="A1:H72"/>
  <sheetViews>
    <sheetView zoomScaleSheetLayoutView="85" zoomScalePageLayoutView="0" workbookViewId="0" topLeftCell="A1">
      <selection activeCell="B3" sqref="B3"/>
    </sheetView>
  </sheetViews>
  <sheetFormatPr defaultColWidth="8.8515625" defaultRowHeight="12.75"/>
  <cols>
    <col min="1" max="1" width="9.57421875" style="105" customWidth="1"/>
    <col min="2" max="2" width="55.7109375" style="105" customWidth="1"/>
    <col min="3" max="3" width="12.57421875" style="105" customWidth="1"/>
    <col min="4" max="4" width="13.28125" style="105" customWidth="1"/>
    <col min="5" max="5" width="9.7109375" style="105" customWidth="1"/>
    <col min="6" max="6" width="13.140625" style="105" customWidth="1"/>
    <col min="7" max="7" width="11.7109375" style="105" customWidth="1"/>
    <col min="8" max="8" width="16.7109375" style="105" customWidth="1"/>
    <col min="9" max="28" width="9.7109375" style="105" customWidth="1"/>
    <col min="29" max="16384" width="8.8515625" style="45" customWidth="1"/>
  </cols>
  <sheetData>
    <row r="1" spans="1:8" ht="19.5" customHeight="1" thickBot="1">
      <c r="A1" s="342" t="str">
        <f>IF(Identification!$B$9="EN",Languages!$A72,IF(Identification!$B$9="FR",Languages!$B72,Languages!$C72))</f>
        <v>A.2c: Details of Bank Transfers between Contractor and Partners and the remaining LDV funds attributable to the Contractor</v>
      </c>
      <c r="B1" s="343"/>
      <c r="C1" s="343"/>
      <c r="D1" s="343"/>
      <c r="E1" s="343"/>
      <c r="F1" s="343"/>
      <c r="G1" s="343"/>
      <c r="H1" s="344"/>
    </row>
    <row r="2" spans="1:8" ht="39" customHeight="1" thickBot="1">
      <c r="A2" s="43" t="s">
        <v>1356</v>
      </c>
      <c r="B2" s="184" t="str">
        <f>IF(Identification!$B$9="EN",Languages!$A114,IF(Identification!$B$9="FR",Languages!$B114,Languages!$C114))</f>
        <v>Partner Name</v>
      </c>
      <c r="C2" s="43" t="str">
        <f>IF(Identification!$B$9="EN",Languages!$A115,IF(Identification!$B$9="FR",Languages!$B115,Languages!$C115))</f>
        <v>Partner No. (required)</v>
      </c>
      <c r="D2" s="43" t="str">
        <f>IF(Identification!$B$9="EN",Languages!$A97,IF(Identification!$B$9="FR",Languages!$B97,Languages!$C97))</f>
        <v>LdV Contribution (EUR)</v>
      </c>
      <c r="E2" s="43" t="str">
        <f>IF(Identification!$B$9="EN",Languages!$A32,IF(Identification!$B$9="FR",Languages!$B32,Languages!$C32))</f>
        <v>Amount Paid (EUR)</v>
      </c>
      <c r="F2" s="43" t="str">
        <f>IF(Identification!$B$9="EN",Languages!$A18,IF(Identification!$B$9="FR",Languages!$B18,Languages!$C18))</f>
        <v>% Paid (EUR)</v>
      </c>
      <c r="G2" s="43" t="str">
        <f>IF(Identification!$B$9="EN",Languages!$A47,IF(Identification!$B$9="FR",Languages!$B47,Languages!$C47))</f>
        <v>Date of Payment</v>
      </c>
      <c r="H2" s="43" t="str">
        <f>IF(Identification!$B$9="EN",Languages!$A45,IF(Identification!$B$9="FR",Languages!$B45,Languages!$C45))</f>
        <v>Currency Used</v>
      </c>
    </row>
    <row r="3" spans="1:8" ht="12.75">
      <c r="A3" s="205" t="s">
        <v>1379</v>
      </c>
      <c r="B3" s="181"/>
      <c r="C3" s="108"/>
      <c r="D3" s="255"/>
      <c r="E3" s="255"/>
      <c r="F3" s="111">
        <f aca="true" t="shared" si="0" ref="F3:F72">IF(E3&gt;0,E3/D3,0)</f>
        <v>0</v>
      </c>
      <c r="G3" s="55"/>
      <c r="H3" s="54"/>
    </row>
    <row r="4" spans="1:8" ht="12.75">
      <c r="A4" s="205" t="s">
        <v>1380</v>
      </c>
      <c r="B4" s="182"/>
      <c r="C4" s="109"/>
      <c r="D4" s="256"/>
      <c r="E4" s="256"/>
      <c r="F4" s="112">
        <f t="shared" si="0"/>
        <v>0</v>
      </c>
      <c r="G4" s="57"/>
      <c r="H4" s="56"/>
    </row>
    <row r="5" spans="1:8" ht="12.75">
      <c r="A5" s="205" t="s">
        <v>1381</v>
      </c>
      <c r="B5" s="182"/>
      <c r="C5" s="109"/>
      <c r="D5" s="256"/>
      <c r="E5" s="256"/>
      <c r="F5" s="112">
        <f t="shared" si="0"/>
        <v>0</v>
      </c>
      <c r="G5" s="57"/>
      <c r="H5" s="56"/>
    </row>
    <row r="6" spans="1:8" ht="12.75">
      <c r="A6" s="205" t="s">
        <v>1382</v>
      </c>
      <c r="B6" s="182"/>
      <c r="C6" s="109"/>
      <c r="D6" s="256"/>
      <c r="E6" s="256"/>
      <c r="F6" s="112">
        <f t="shared" si="0"/>
        <v>0</v>
      </c>
      <c r="G6" s="57"/>
      <c r="H6" s="56"/>
    </row>
    <row r="7" spans="1:8" ht="12.75">
      <c r="A7" s="205" t="s">
        <v>1383</v>
      </c>
      <c r="B7" s="182"/>
      <c r="C7" s="109"/>
      <c r="D7" s="256"/>
      <c r="E7" s="256"/>
      <c r="F7" s="112">
        <f t="shared" si="0"/>
        <v>0</v>
      </c>
      <c r="G7" s="57"/>
      <c r="H7" s="56"/>
    </row>
    <row r="8" spans="1:8" ht="12.75">
      <c r="A8" s="205" t="s">
        <v>1384</v>
      </c>
      <c r="B8" s="182"/>
      <c r="C8" s="109"/>
      <c r="D8" s="256"/>
      <c r="E8" s="256"/>
      <c r="F8" s="112">
        <f t="shared" si="0"/>
        <v>0</v>
      </c>
      <c r="G8" s="57"/>
      <c r="H8" s="56"/>
    </row>
    <row r="9" spans="1:8" ht="12.75">
      <c r="A9" s="205" t="s">
        <v>1385</v>
      </c>
      <c r="B9" s="182"/>
      <c r="C9" s="109"/>
      <c r="D9" s="256"/>
      <c r="E9" s="256"/>
      <c r="F9" s="112">
        <f t="shared" si="0"/>
        <v>0</v>
      </c>
      <c r="G9" s="57"/>
      <c r="H9" s="56"/>
    </row>
    <row r="10" spans="1:8" ht="12.75">
      <c r="A10" s="205" t="s">
        <v>1386</v>
      </c>
      <c r="B10" s="182"/>
      <c r="C10" s="109"/>
      <c r="D10" s="256"/>
      <c r="E10" s="256"/>
      <c r="F10" s="112">
        <f t="shared" si="0"/>
        <v>0</v>
      </c>
      <c r="G10" s="57"/>
      <c r="H10" s="56"/>
    </row>
    <row r="11" spans="1:8" ht="12.75">
      <c r="A11" s="205" t="s">
        <v>1387</v>
      </c>
      <c r="B11" s="182"/>
      <c r="C11" s="109"/>
      <c r="D11" s="256"/>
      <c r="E11" s="256"/>
      <c r="F11" s="112">
        <f t="shared" si="0"/>
        <v>0</v>
      </c>
      <c r="G11" s="57"/>
      <c r="H11" s="56"/>
    </row>
    <row r="12" spans="1:8" ht="12.75">
      <c r="A12" s="205" t="s">
        <v>1388</v>
      </c>
      <c r="B12" s="182"/>
      <c r="C12" s="109"/>
      <c r="D12" s="256"/>
      <c r="E12" s="256"/>
      <c r="F12" s="112">
        <f t="shared" si="0"/>
        <v>0</v>
      </c>
      <c r="G12" s="57"/>
      <c r="H12" s="56"/>
    </row>
    <row r="13" spans="1:8" ht="12.75">
      <c r="A13" s="205" t="s">
        <v>1389</v>
      </c>
      <c r="B13" s="182"/>
      <c r="C13" s="109"/>
      <c r="D13" s="256"/>
      <c r="E13" s="256"/>
      <c r="F13" s="112">
        <f t="shared" si="0"/>
        <v>0</v>
      </c>
      <c r="G13" s="57"/>
      <c r="H13" s="56"/>
    </row>
    <row r="14" spans="1:8" ht="12.75">
      <c r="A14" s="205" t="s">
        <v>1390</v>
      </c>
      <c r="B14" s="182"/>
      <c r="C14" s="109"/>
      <c r="D14" s="256"/>
      <c r="E14" s="256"/>
      <c r="F14" s="112">
        <f t="shared" si="0"/>
        <v>0</v>
      </c>
      <c r="G14" s="57"/>
      <c r="H14" s="56"/>
    </row>
    <row r="15" spans="1:8" ht="12.75">
      <c r="A15" s="205" t="s">
        <v>1391</v>
      </c>
      <c r="B15" s="182"/>
      <c r="C15" s="109"/>
      <c r="D15" s="256"/>
      <c r="E15" s="256"/>
      <c r="F15" s="112">
        <f t="shared" si="0"/>
        <v>0</v>
      </c>
      <c r="G15" s="57"/>
      <c r="H15" s="56"/>
    </row>
    <row r="16" spans="1:8" ht="12.75">
      <c r="A16" s="205" t="s">
        <v>1392</v>
      </c>
      <c r="B16" s="182"/>
      <c r="C16" s="109"/>
      <c r="D16" s="256"/>
      <c r="E16" s="256"/>
      <c r="F16" s="112">
        <f t="shared" si="0"/>
        <v>0</v>
      </c>
      <c r="G16" s="57"/>
      <c r="H16" s="56"/>
    </row>
    <row r="17" spans="1:8" ht="12.75">
      <c r="A17" s="205" t="s">
        <v>1393</v>
      </c>
      <c r="B17" s="182"/>
      <c r="C17" s="109"/>
      <c r="D17" s="256"/>
      <c r="E17" s="256"/>
      <c r="F17" s="112">
        <f t="shared" si="0"/>
        <v>0</v>
      </c>
      <c r="G17" s="57"/>
      <c r="H17" s="56"/>
    </row>
    <row r="18" spans="1:8" ht="12.75">
      <c r="A18" s="205" t="s">
        <v>1394</v>
      </c>
      <c r="B18" s="182"/>
      <c r="C18" s="109"/>
      <c r="D18" s="256"/>
      <c r="E18" s="256"/>
      <c r="F18" s="112">
        <f t="shared" si="0"/>
        <v>0</v>
      </c>
      <c r="G18" s="57"/>
      <c r="H18" s="56"/>
    </row>
    <row r="19" spans="1:8" ht="12.75">
      <c r="A19" s="205" t="s">
        <v>1395</v>
      </c>
      <c r="B19" s="182"/>
      <c r="C19" s="109"/>
      <c r="D19" s="256"/>
      <c r="E19" s="256"/>
      <c r="F19" s="112">
        <f t="shared" si="0"/>
        <v>0</v>
      </c>
      <c r="G19" s="57"/>
      <c r="H19" s="56"/>
    </row>
    <row r="20" spans="1:8" ht="12.75">
      <c r="A20" s="205" t="s">
        <v>1396</v>
      </c>
      <c r="B20" s="182"/>
      <c r="C20" s="109"/>
      <c r="D20" s="256"/>
      <c r="E20" s="256"/>
      <c r="F20" s="112">
        <f t="shared" si="0"/>
        <v>0</v>
      </c>
      <c r="G20" s="57"/>
      <c r="H20" s="56"/>
    </row>
    <row r="21" spans="1:8" ht="12.75">
      <c r="A21" s="205" t="s">
        <v>1397</v>
      </c>
      <c r="B21" s="182"/>
      <c r="C21" s="109"/>
      <c r="D21" s="256"/>
      <c r="E21" s="256"/>
      <c r="F21" s="112">
        <f t="shared" si="0"/>
        <v>0</v>
      </c>
      <c r="G21" s="57"/>
      <c r="H21" s="56"/>
    </row>
    <row r="22" spans="1:8" ht="12.75">
      <c r="A22" s="205" t="s">
        <v>1398</v>
      </c>
      <c r="B22" s="182"/>
      <c r="C22" s="109"/>
      <c r="D22" s="256"/>
      <c r="E22" s="256"/>
      <c r="F22" s="112">
        <f t="shared" si="0"/>
        <v>0</v>
      </c>
      <c r="G22" s="57"/>
      <c r="H22" s="56"/>
    </row>
    <row r="23" spans="1:8" ht="12.75">
      <c r="A23" s="205" t="s">
        <v>1399</v>
      </c>
      <c r="B23" s="182"/>
      <c r="C23" s="109"/>
      <c r="D23" s="256"/>
      <c r="E23" s="256"/>
      <c r="F23" s="112">
        <f t="shared" si="0"/>
        <v>0</v>
      </c>
      <c r="G23" s="57"/>
      <c r="H23" s="56"/>
    </row>
    <row r="24" spans="1:8" ht="12.75">
      <c r="A24" s="205" t="s">
        <v>1400</v>
      </c>
      <c r="B24" s="182"/>
      <c r="C24" s="109"/>
      <c r="D24" s="256"/>
      <c r="E24" s="256"/>
      <c r="F24" s="112">
        <f t="shared" si="0"/>
        <v>0</v>
      </c>
      <c r="G24" s="57"/>
      <c r="H24" s="56"/>
    </row>
    <row r="25" spans="1:8" ht="12.75">
      <c r="A25" s="205" t="s">
        <v>1401</v>
      </c>
      <c r="B25" s="182"/>
      <c r="C25" s="109"/>
      <c r="D25" s="256"/>
      <c r="E25" s="256"/>
      <c r="F25" s="112">
        <f t="shared" si="0"/>
        <v>0</v>
      </c>
      <c r="G25" s="57"/>
      <c r="H25" s="56"/>
    </row>
    <row r="26" spans="1:8" ht="12.75">
      <c r="A26" s="205" t="s">
        <v>1402</v>
      </c>
      <c r="B26" s="182"/>
      <c r="C26" s="109"/>
      <c r="D26" s="256"/>
      <c r="E26" s="256"/>
      <c r="F26" s="112">
        <f t="shared" si="0"/>
        <v>0</v>
      </c>
      <c r="G26" s="57"/>
      <c r="H26" s="56"/>
    </row>
    <row r="27" spans="1:8" ht="12.75">
      <c r="A27" s="205" t="s">
        <v>1403</v>
      </c>
      <c r="B27" s="182"/>
      <c r="C27" s="109"/>
      <c r="D27" s="256"/>
      <c r="E27" s="256"/>
      <c r="F27" s="112">
        <f t="shared" si="0"/>
        <v>0</v>
      </c>
      <c r="G27" s="57"/>
      <c r="H27" s="56"/>
    </row>
    <row r="28" spans="1:8" ht="12.75">
      <c r="A28" s="205" t="s">
        <v>1404</v>
      </c>
      <c r="B28" s="182"/>
      <c r="C28" s="109"/>
      <c r="D28" s="256"/>
      <c r="E28" s="256"/>
      <c r="F28" s="112">
        <f t="shared" si="0"/>
        <v>0</v>
      </c>
      <c r="G28" s="57"/>
      <c r="H28" s="56"/>
    </row>
    <row r="29" spans="1:8" ht="12.75">
      <c r="A29" s="205" t="s">
        <v>1405</v>
      </c>
      <c r="B29" s="182"/>
      <c r="C29" s="109"/>
      <c r="D29" s="256"/>
      <c r="E29" s="256"/>
      <c r="F29" s="112">
        <f t="shared" si="0"/>
        <v>0</v>
      </c>
      <c r="G29" s="57"/>
      <c r="H29" s="56"/>
    </row>
    <row r="30" spans="1:8" ht="12.75">
      <c r="A30" s="205" t="s">
        <v>1406</v>
      </c>
      <c r="B30" s="182"/>
      <c r="C30" s="109"/>
      <c r="D30" s="256"/>
      <c r="E30" s="256"/>
      <c r="F30" s="112">
        <f t="shared" si="0"/>
        <v>0</v>
      </c>
      <c r="G30" s="57"/>
      <c r="H30" s="56"/>
    </row>
    <row r="31" spans="1:8" ht="12.75">
      <c r="A31" s="205" t="s">
        <v>1407</v>
      </c>
      <c r="B31" s="182"/>
      <c r="C31" s="109"/>
      <c r="D31" s="256"/>
      <c r="E31" s="256"/>
      <c r="F31" s="112">
        <f t="shared" si="0"/>
        <v>0</v>
      </c>
      <c r="G31" s="57"/>
      <c r="H31" s="56"/>
    </row>
    <row r="32" spans="1:8" ht="12.75">
      <c r="A32" s="205" t="s">
        <v>1408</v>
      </c>
      <c r="B32" s="182"/>
      <c r="C32" s="109"/>
      <c r="D32" s="256"/>
      <c r="E32" s="256"/>
      <c r="F32" s="112">
        <f t="shared" si="0"/>
        <v>0</v>
      </c>
      <c r="G32" s="57"/>
      <c r="H32" s="56"/>
    </row>
    <row r="33" spans="1:8" ht="12.75">
      <c r="A33" s="205" t="s">
        <v>1409</v>
      </c>
      <c r="B33" s="182"/>
      <c r="C33" s="109"/>
      <c r="D33" s="256"/>
      <c r="E33" s="256"/>
      <c r="F33" s="112">
        <f t="shared" si="0"/>
        <v>0</v>
      </c>
      <c r="G33" s="57"/>
      <c r="H33" s="56"/>
    </row>
    <row r="34" spans="1:8" ht="12.75">
      <c r="A34" s="205" t="s">
        <v>1410</v>
      </c>
      <c r="B34" s="182"/>
      <c r="C34" s="109"/>
      <c r="D34" s="256"/>
      <c r="E34" s="256"/>
      <c r="F34" s="112">
        <f t="shared" si="0"/>
        <v>0</v>
      </c>
      <c r="G34" s="57"/>
      <c r="H34" s="56"/>
    </row>
    <row r="35" spans="1:8" ht="12.75">
      <c r="A35" s="205" t="s">
        <v>1411</v>
      </c>
      <c r="B35" s="182"/>
      <c r="C35" s="109"/>
      <c r="D35" s="256"/>
      <c r="E35" s="256"/>
      <c r="F35" s="112">
        <f t="shared" si="0"/>
        <v>0</v>
      </c>
      <c r="G35" s="57"/>
      <c r="H35" s="56"/>
    </row>
    <row r="36" spans="1:8" ht="12.75">
      <c r="A36" s="205" t="s">
        <v>1412</v>
      </c>
      <c r="B36" s="182"/>
      <c r="C36" s="109"/>
      <c r="D36" s="256"/>
      <c r="E36" s="256"/>
      <c r="F36" s="112">
        <f t="shared" si="0"/>
        <v>0</v>
      </c>
      <c r="G36" s="57"/>
      <c r="H36" s="56"/>
    </row>
    <row r="37" spans="1:8" ht="12.75">
      <c r="A37" s="205" t="s">
        <v>1413</v>
      </c>
      <c r="B37" s="182"/>
      <c r="C37" s="109"/>
      <c r="D37" s="256"/>
      <c r="E37" s="256"/>
      <c r="F37" s="112">
        <f t="shared" si="0"/>
        <v>0</v>
      </c>
      <c r="G37" s="57"/>
      <c r="H37" s="56"/>
    </row>
    <row r="38" spans="1:8" ht="12.75">
      <c r="A38" s="205" t="s">
        <v>1414</v>
      </c>
      <c r="B38" s="182"/>
      <c r="C38" s="109"/>
      <c r="D38" s="256"/>
      <c r="E38" s="256"/>
      <c r="F38" s="112">
        <f t="shared" si="0"/>
        <v>0</v>
      </c>
      <c r="G38" s="57"/>
      <c r="H38" s="56"/>
    </row>
    <row r="39" spans="1:8" ht="12.75">
      <c r="A39" s="205" t="s">
        <v>1415</v>
      </c>
      <c r="B39" s="182"/>
      <c r="C39" s="109"/>
      <c r="D39" s="256"/>
      <c r="E39" s="256"/>
      <c r="F39" s="112">
        <f t="shared" si="0"/>
        <v>0</v>
      </c>
      <c r="G39" s="57"/>
      <c r="H39" s="56"/>
    </row>
    <row r="40" spans="1:8" ht="12.75">
      <c r="A40" s="205" t="s">
        <v>1416</v>
      </c>
      <c r="B40" s="182"/>
      <c r="C40" s="109"/>
      <c r="D40" s="256"/>
      <c r="E40" s="256"/>
      <c r="F40" s="112">
        <f t="shared" si="0"/>
        <v>0</v>
      </c>
      <c r="G40" s="57"/>
      <c r="H40" s="56"/>
    </row>
    <row r="41" spans="1:8" ht="12.75">
      <c r="A41" s="205" t="s">
        <v>1417</v>
      </c>
      <c r="B41" s="182"/>
      <c r="C41" s="109"/>
      <c r="D41" s="256"/>
      <c r="E41" s="256"/>
      <c r="F41" s="112">
        <f t="shared" si="0"/>
        <v>0</v>
      </c>
      <c r="G41" s="57"/>
      <c r="H41" s="56"/>
    </row>
    <row r="42" spans="1:8" ht="12.75">
      <c r="A42" s="205" t="s">
        <v>1418</v>
      </c>
      <c r="B42" s="182"/>
      <c r="C42" s="109"/>
      <c r="D42" s="256"/>
      <c r="E42" s="256"/>
      <c r="F42" s="112">
        <f t="shared" si="0"/>
        <v>0</v>
      </c>
      <c r="G42" s="57"/>
      <c r="H42" s="56"/>
    </row>
    <row r="43" spans="1:8" ht="12.75">
      <c r="A43" s="205" t="s">
        <v>1419</v>
      </c>
      <c r="B43" s="182"/>
      <c r="C43" s="109"/>
      <c r="D43" s="256"/>
      <c r="E43" s="256"/>
      <c r="F43" s="112">
        <f t="shared" si="0"/>
        <v>0</v>
      </c>
      <c r="G43" s="57"/>
      <c r="H43" s="56"/>
    </row>
    <row r="44" spans="1:8" ht="12.75">
      <c r="A44" s="205" t="s">
        <v>1420</v>
      </c>
      <c r="B44" s="182"/>
      <c r="C44" s="109"/>
      <c r="D44" s="256"/>
      <c r="E44" s="256"/>
      <c r="F44" s="112">
        <f t="shared" si="0"/>
        <v>0</v>
      </c>
      <c r="G44" s="57"/>
      <c r="H44" s="56"/>
    </row>
    <row r="45" spans="1:8" ht="12.75">
      <c r="A45" s="205" t="s">
        <v>1421</v>
      </c>
      <c r="B45" s="182"/>
      <c r="C45" s="109"/>
      <c r="D45" s="256"/>
      <c r="E45" s="256"/>
      <c r="F45" s="112">
        <f t="shared" si="0"/>
        <v>0</v>
      </c>
      <c r="G45" s="57"/>
      <c r="H45" s="56"/>
    </row>
    <row r="46" spans="1:8" ht="12.75">
      <c r="A46" s="205" t="s">
        <v>1422</v>
      </c>
      <c r="B46" s="182"/>
      <c r="C46" s="109"/>
      <c r="D46" s="256"/>
      <c r="E46" s="256"/>
      <c r="F46" s="112">
        <f t="shared" si="0"/>
        <v>0</v>
      </c>
      <c r="G46" s="57"/>
      <c r="H46" s="56"/>
    </row>
    <row r="47" spans="1:8" ht="12.75">
      <c r="A47" s="205" t="s">
        <v>1423</v>
      </c>
      <c r="B47" s="182"/>
      <c r="C47" s="109"/>
      <c r="D47" s="256"/>
      <c r="E47" s="256"/>
      <c r="F47" s="112">
        <f t="shared" si="0"/>
        <v>0</v>
      </c>
      <c r="G47" s="57"/>
      <c r="H47" s="56"/>
    </row>
    <row r="48" spans="1:8" ht="12.75">
      <c r="A48" s="205" t="s">
        <v>1424</v>
      </c>
      <c r="B48" s="182"/>
      <c r="C48" s="109"/>
      <c r="D48" s="256"/>
      <c r="E48" s="256"/>
      <c r="F48" s="112">
        <f t="shared" si="0"/>
        <v>0</v>
      </c>
      <c r="G48" s="57"/>
      <c r="H48" s="56"/>
    </row>
    <row r="49" spans="1:8" ht="12.75">
      <c r="A49" s="205" t="s">
        <v>1425</v>
      </c>
      <c r="B49" s="182"/>
      <c r="C49" s="109"/>
      <c r="D49" s="256"/>
      <c r="E49" s="256"/>
      <c r="F49" s="112">
        <f t="shared" si="0"/>
        <v>0</v>
      </c>
      <c r="G49" s="57"/>
      <c r="H49" s="56"/>
    </row>
    <row r="50" spans="1:8" ht="12.75">
      <c r="A50" s="205" t="s">
        <v>1426</v>
      </c>
      <c r="B50" s="182"/>
      <c r="C50" s="109"/>
      <c r="D50" s="256"/>
      <c r="E50" s="256"/>
      <c r="F50" s="112">
        <f t="shared" si="0"/>
        <v>0</v>
      </c>
      <c r="G50" s="57"/>
      <c r="H50" s="56"/>
    </row>
    <row r="51" spans="1:8" ht="12.75">
      <c r="A51" s="205" t="s">
        <v>1427</v>
      </c>
      <c r="B51" s="182"/>
      <c r="C51" s="109"/>
      <c r="D51" s="256"/>
      <c r="E51" s="256"/>
      <c r="F51" s="112">
        <f t="shared" si="0"/>
        <v>0</v>
      </c>
      <c r="G51" s="57"/>
      <c r="H51" s="56"/>
    </row>
    <row r="52" spans="1:8" ht="12.75">
      <c r="A52" s="205" t="s">
        <v>1428</v>
      </c>
      <c r="B52" s="182"/>
      <c r="C52" s="109"/>
      <c r="D52" s="256"/>
      <c r="E52" s="256"/>
      <c r="F52" s="112">
        <f t="shared" si="0"/>
        <v>0</v>
      </c>
      <c r="G52" s="57"/>
      <c r="H52" s="56"/>
    </row>
    <row r="53" spans="1:8" ht="12.75">
      <c r="A53" s="205" t="s">
        <v>1429</v>
      </c>
      <c r="B53" s="182"/>
      <c r="C53" s="109"/>
      <c r="D53" s="256"/>
      <c r="E53" s="256"/>
      <c r="F53" s="112">
        <f t="shared" si="0"/>
        <v>0</v>
      </c>
      <c r="G53" s="57"/>
      <c r="H53" s="56"/>
    </row>
    <row r="54" spans="1:8" ht="12.75">
      <c r="A54" s="205" t="s">
        <v>1430</v>
      </c>
      <c r="B54" s="182"/>
      <c r="C54" s="109"/>
      <c r="D54" s="256"/>
      <c r="E54" s="256"/>
      <c r="F54" s="112">
        <f t="shared" si="0"/>
        <v>0</v>
      </c>
      <c r="G54" s="57"/>
      <c r="H54" s="56"/>
    </row>
    <row r="55" spans="1:8" ht="12.75">
      <c r="A55" s="205" t="s">
        <v>1431</v>
      </c>
      <c r="B55" s="182"/>
      <c r="C55" s="109"/>
      <c r="D55" s="256"/>
      <c r="E55" s="256"/>
      <c r="F55" s="112">
        <f t="shared" si="0"/>
        <v>0</v>
      </c>
      <c r="G55" s="57"/>
      <c r="H55" s="56"/>
    </row>
    <row r="56" spans="1:8" ht="12.75">
      <c r="A56" s="205" t="s">
        <v>1432</v>
      </c>
      <c r="B56" s="182"/>
      <c r="C56" s="109"/>
      <c r="D56" s="256"/>
      <c r="E56" s="256"/>
      <c r="F56" s="112">
        <f t="shared" si="0"/>
        <v>0</v>
      </c>
      <c r="G56" s="57"/>
      <c r="H56" s="56"/>
    </row>
    <row r="57" spans="1:8" ht="12.75">
      <c r="A57" s="205" t="s">
        <v>1433</v>
      </c>
      <c r="B57" s="182"/>
      <c r="C57" s="109"/>
      <c r="D57" s="256"/>
      <c r="E57" s="256"/>
      <c r="F57" s="112">
        <f t="shared" si="0"/>
        <v>0</v>
      </c>
      <c r="G57" s="57"/>
      <c r="H57" s="56"/>
    </row>
    <row r="58" spans="1:8" ht="12.75">
      <c r="A58" s="205" t="s">
        <v>1434</v>
      </c>
      <c r="B58" s="182"/>
      <c r="C58" s="109"/>
      <c r="D58" s="256"/>
      <c r="E58" s="256"/>
      <c r="F58" s="112">
        <f t="shared" si="0"/>
        <v>0</v>
      </c>
      <c r="G58" s="57"/>
      <c r="H58" s="56"/>
    </row>
    <row r="59" spans="1:8" ht="12.75">
      <c r="A59" s="205" t="s">
        <v>1435</v>
      </c>
      <c r="B59" s="182"/>
      <c r="C59" s="109"/>
      <c r="D59" s="256"/>
      <c r="E59" s="256"/>
      <c r="F59" s="112">
        <f t="shared" si="0"/>
        <v>0</v>
      </c>
      <c r="G59" s="57"/>
      <c r="H59" s="56"/>
    </row>
    <row r="60" spans="1:8" ht="12.75">
      <c r="A60" s="205" t="s">
        <v>1436</v>
      </c>
      <c r="B60" s="182"/>
      <c r="C60" s="109"/>
      <c r="D60" s="256"/>
      <c r="E60" s="256"/>
      <c r="F60" s="112">
        <f t="shared" si="0"/>
        <v>0</v>
      </c>
      <c r="G60" s="57"/>
      <c r="H60" s="56"/>
    </row>
    <row r="61" spans="1:8" ht="12.75">
      <c r="A61" s="205" t="s">
        <v>1437</v>
      </c>
      <c r="B61" s="182"/>
      <c r="C61" s="109"/>
      <c r="D61" s="256"/>
      <c r="E61" s="256"/>
      <c r="F61" s="112">
        <f t="shared" si="0"/>
        <v>0</v>
      </c>
      <c r="G61" s="57"/>
      <c r="H61" s="56"/>
    </row>
    <row r="62" spans="1:8" ht="12.75">
      <c r="A62" s="205" t="s">
        <v>1438</v>
      </c>
      <c r="B62" s="182"/>
      <c r="C62" s="109"/>
      <c r="D62" s="256"/>
      <c r="E62" s="256"/>
      <c r="F62" s="112">
        <f t="shared" si="0"/>
        <v>0</v>
      </c>
      <c r="G62" s="57"/>
      <c r="H62" s="56"/>
    </row>
    <row r="63" spans="1:8" ht="12.75">
      <c r="A63" s="205" t="s">
        <v>1439</v>
      </c>
      <c r="B63" s="182"/>
      <c r="C63" s="109"/>
      <c r="D63" s="256"/>
      <c r="E63" s="256"/>
      <c r="F63" s="112">
        <f t="shared" si="0"/>
        <v>0</v>
      </c>
      <c r="G63" s="57"/>
      <c r="H63" s="56"/>
    </row>
    <row r="64" spans="1:8" ht="12.75">
      <c r="A64" s="205" t="s">
        <v>1440</v>
      </c>
      <c r="B64" s="182"/>
      <c r="C64" s="109"/>
      <c r="D64" s="256"/>
      <c r="E64" s="256"/>
      <c r="F64" s="112">
        <f t="shared" si="0"/>
        <v>0</v>
      </c>
      <c r="G64" s="57"/>
      <c r="H64" s="56"/>
    </row>
    <row r="65" spans="1:8" ht="12.75">
      <c r="A65" s="205" t="s">
        <v>0</v>
      </c>
      <c r="B65" s="182"/>
      <c r="C65" s="109"/>
      <c r="D65" s="256"/>
      <c r="E65" s="256"/>
      <c r="F65" s="112">
        <f t="shared" si="0"/>
        <v>0</v>
      </c>
      <c r="G65" s="57"/>
      <c r="H65" s="56"/>
    </row>
    <row r="66" spans="1:8" ht="12.75">
      <c r="A66" s="205" t="s">
        <v>1</v>
      </c>
      <c r="B66" s="182"/>
      <c r="C66" s="109"/>
      <c r="D66" s="256"/>
      <c r="E66" s="256"/>
      <c r="F66" s="112">
        <f t="shared" si="0"/>
        <v>0</v>
      </c>
      <c r="G66" s="57"/>
      <c r="H66" s="56"/>
    </row>
    <row r="67" spans="1:8" ht="12.75">
      <c r="A67" s="205" t="s">
        <v>2</v>
      </c>
      <c r="B67" s="182"/>
      <c r="C67" s="109"/>
      <c r="D67" s="256"/>
      <c r="E67" s="256"/>
      <c r="F67" s="112">
        <f t="shared" si="0"/>
        <v>0</v>
      </c>
      <c r="G67" s="57"/>
      <c r="H67" s="56"/>
    </row>
    <row r="68" spans="1:8" ht="12.75">
      <c r="A68" s="205" t="s">
        <v>3</v>
      </c>
      <c r="B68" s="182"/>
      <c r="C68" s="109"/>
      <c r="D68" s="256"/>
      <c r="E68" s="256"/>
      <c r="F68" s="112">
        <f t="shared" si="0"/>
        <v>0</v>
      </c>
      <c r="G68" s="57"/>
      <c r="H68" s="56"/>
    </row>
    <row r="69" spans="1:8" ht="12.75">
      <c r="A69" s="205" t="s">
        <v>4</v>
      </c>
      <c r="B69" s="182"/>
      <c r="C69" s="109"/>
      <c r="D69" s="256"/>
      <c r="E69" s="256"/>
      <c r="F69" s="112">
        <f t="shared" si="0"/>
        <v>0</v>
      </c>
      <c r="G69" s="57"/>
      <c r="H69" s="56"/>
    </row>
    <row r="70" spans="1:8" ht="12.75">
      <c r="A70" s="205" t="s">
        <v>5</v>
      </c>
      <c r="B70" s="182"/>
      <c r="C70" s="109"/>
      <c r="D70" s="256"/>
      <c r="E70" s="256"/>
      <c r="F70" s="112">
        <f t="shared" si="0"/>
        <v>0</v>
      </c>
      <c r="G70" s="57"/>
      <c r="H70" s="56"/>
    </row>
    <row r="71" spans="1:8" ht="12.75">
      <c r="A71" s="205" t="s">
        <v>6</v>
      </c>
      <c r="B71" s="182"/>
      <c r="C71" s="109"/>
      <c r="D71" s="256"/>
      <c r="E71" s="256"/>
      <c r="F71" s="112">
        <f t="shared" si="0"/>
        <v>0</v>
      </c>
      <c r="G71" s="57"/>
      <c r="H71" s="56"/>
    </row>
    <row r="72" spans="1:8" ht="13.5" thickBot="1">
      <c r="A72" s="205" t="s">
        <v>7</v>
      </c>
      <c r="B72" s="183"/>
      <c r="C72" s="110"/>
      <c r="D72" s="257"/>
      <c r="E72" s="257"/>
      <c r="F72" s="113">
        <f t="shared" si="0"/>
        <v>0</v>
      </c>
      <c r="G72" s="59"/>
      <c r="H72" s="58"/>
    </row>
  </sheetData>
  <sheetProtection password="CAB7" sheet="1"/>
  <protectedRanges>
    <protectedRange sqref="A3:A72" name="Range1"/>
  </protectedRanges>
  <mergeCells count="1">
    <mergeCell ref="A1:H1"/>
  </mergeCells>
  <dataValidations count="1">
    <dataValidation type="list" allowBlank="1" showInputMessage="1" showErrorMessage="1" sqref="H3:H72">
      <formula1>Currency</formula1>
    </dataValidation>
  </dataValidations>
  <printOptions/>
  <pageMargins left="0.38" right="0.24" top="0.81" bottom="0.63" header="0.5" footer="0.5"/>
  <pageSetup horizontalDpi="300" verticalDpi="300" orientation="landscape" paperSize="9" scale="95" r:id="rId1"/>
  <headerFooter alignWithMargins="0">
    <oddFooter>&amp;R&amp;"Arial,Italique"&amp;8&amp;P / &amp;N</oddFooter>
  </headerFooter>
</worksheet>
</file>

<file path=xl/worksheets/sheet5.xml><?xml version="1.0" encoding="utf-8"?>
<worksheet xmlns="http://schemas.openxmlformats.org/spreadsheetml/2006/main" xmlns:r="http://schemas.openxmlformats.org/officeDocument/2006/relationships">
  <dimension ref="A1:AZ130"/>
  <sheetViews>
    <sheetView zoomScale="75" zoomScaleNormal="75" zoomScaleSheetLayoutView="85" zoomScalePageLayoutView="0" workbookViewId="0" topLeftCell="A1">
      <selection activeCell="A7" sqref="A7"/>
    </sheetView>
  </sheetViews>
  <sheetFormatPr defaultColWidth="8.8515625" defaultRowHeight="12.75"/>
  <cols>
    <col min="1" max="1" width="30.7109375" style="45" customWidth="1"/>
    <col min="2" max="4" width="12.7109375" style="45" customWidth="1"/>
    <col min="5" max="5" width="25.7109375" style="45" customWidth="1"/>
    <col min="6" max="6" width="15.57421875" style="45" customWidth="1"/>
    <col min="7" max="7" width="25.7109375" style="45" customWidth="1"/>
    <col min="8" max="9" width="12.7109375" style="45" customWidth="1"/>
    <col min="10" max="11" width="26.7109375" style="45" customWidth="1"/>
    <col min="12" max="12" width="16.28125" style="45" customWidth="1"/>
    <col min="13" max="13" width="25.7109375" style="45" hidden="1" customWidth="1"/>
    <col min="14" max="14" width="10.57421875" style="45" hidden="1" customWidth="1"/>
    <col min="15" max="15" width="8.421875" style="45" hidden="1" customWidth="1"/>
    <col min="16" max="17" width="8.28125" style="45" hidden="1" customWidth="1"/>
    <col min="18" max="19" width="15.7109375" style="45" hidden="1" customWidth="1"/>
    <col min="20" max="20" width="20.28125" style="45" hidden="1" customWidth="1"/>
    <col min="21" max="21" width="13.28125" style="45" hidden="1" customWidth="1"/>
    <col min="22" max="26" width="8.8515625" style="228" customWidth="1"/>
    <col min="27" max="16384" width="8.8515625" style="45" customWidth="1"/>
  </cols>
  <sheetData>
    <row r="1" spans="1:26" s="75" customFormat="1" ht="13.5" thickBot="1">
      <c r="A1" s="96" t="str">
        <f>IF(Identification!$B$9="EN",Languages!$A134,IF(Identification!$B$9="FR",Languages!$B134,Languages!$C134))</f>
        <v>SUMMARY:</v>
      </c>
      <c r="B1" s="76" t="str">
        <f>IF(Identification!$B$9="EN",Languages!$A49,IF(Identification!$B$9="FR",Languages!$B49,Languages!$C49))</f>
        <v>Declared:</v>
      </c>
      <c r="C1" s="74"/>
      <c r="D1" s="74"/>
      <c r="H1" s="74"/>
      <c r="I1" s="74"/>
      <c r="J1" s="74"/>
      <c r="K1" s="74"/>
      <c r="S1" s="76" t="str">
        <f>IF(Identification!$B$9="EN",Languages!$A93,IF(Identification!$B$9="FR",Languages!$B93,Languages!$C93))</f>
        <v>Ineligible:</v>
      </c>
      <c r="T1" s="76" t="str">
        <f>IF(Identification!$B$9="EN",Languages!$A57,IF(Identification!$B$9="FR",Languages!$B57,Languages!$C57))</f>
        <v>Eligible:</v>
      </c>
      <c r="V1" s="226"/>
      <c r="W1" s="226"/>
      <c r="X1" s="226"/>
      <c r="Y1" s="226"/>
      <c r="Z1" s="226"/>
    </row>
    <row r="2" spans="1:26" s="75" customFormat="1" ht="13.5" thickBot="1">
      <c r="A2" s="96" t="str">
        <f>IF(Identification!$B$9="EN",Languages!$A124,IF(Identification!$B$9="FR",Languages!$B124,Languages!$C124))</f>
        <v>Staff Costs:</v>
      </c>
      <c r="B2" s="266">
        <f>SUM(L7:L126)</f>
        <v>0</v>
      </c>
      <c r="C2" s="74"/>
      <c r="D2" s="74"/>
      <c r="H2" s="74"/>
      <c r="I2" s="74"/>
      <c r="J2" s="74"/>
      <c r="K2" s="74"/>
      <c r="S2" s="60">
        <f>B2-T2</f>
        <v>0</v>
      </c>
      <c r="T2" s="60">
        <f>SUM(T7:T126)</f>
        <v>0</v>
      </c>
      <c r="V2" s="226"/>
      <c r="W2" s="226"/>
      <c r="X2" s="226"/>
      <c r="Y2" s="226"/>
      <c r="Z2" s="226"/>
    </row>
    <row r="3" spans="22:26" s="63" customFormat="1" ht="9" thickBot="1">
      <c r="V3" s="227"/>
      <c r="W3" s="227"/>
      <c r="X3" s="227"/>
      <c r="Y3" s="227"/>
      <c r="Z3" s="227"/>
    </row>
    <row r="4" spans="1:12" ht="19.5" customHeight="1" thickBot="1">
      <c r="A4" s="345" t="str">
        <f>IF(Identification!$B$9="EN",Languages!$A156,IF(Identification!$B$9="FR",Languages!$B156,Languages!$C156))</f>
        <v>A.3: Declaration of Staff Costs</v>
      </c>
      <c r="B4" s="346"/>
      <c r="C4" s="346"/>
      <c r="D4" s="346"/>
      <c r="E4" s="346"/>
      <c r="F4" s="346"/>
      <c r="G4" s="346"/>
      <c r="H4" s="346"/>
      <c r="I4" s="346"/>
      <c r="J4" s="346"/>
      <c r="K4" s="346"/>
      <c r="L4" s="347"/>
    </row>
    <row r="5" spans="22:26" s="63" customFormat="1" ht="9" thickBot="1">
      <c r="V5" s="227"/>
      <c r="W5" s="227"/>
      <c r="X5" s="227"/>
      <c r="Y5" s="227"/>
      <c r="Z5" s="227"/>
    </row>
    <row r="6" spans="1:21" ht="69.75" customHeight="1" thickBot="1">
      <c r="A6" s="53" t="str">
        <f>IF(Identification!$B$9="EN",Languages!$A112,IF(Identification!$B$9="FR",Languages!$B112,Languages!$C112))</f>
        <v>Organisation</v>
      </c>
      <c r="B6" s="43" t="str">
        <f>IF(Identification!$B$9="EN",Languages!$A115,IF(Identification!$B$9="FR",Languages!$B115,Languages!$C115))</f>
        <v>Partner No. (required)</v>
      </c>
      <c r="C6" s="53" t="str">
        <f>IF(Identification!$B$9="EN",Languages!$A42,IF(Identification!$B$9="FR",Languages!$B42,Languages!$C42))</f>
        <v>Country Code</v>
      </c>
      <c r="D6" s="144" t="str">
        <f>IF(Identification!$B$9="EN",Languages!$A167,IF(Identification!$B$9="FR",Languages!$B167,Languages!$C167))</f>
        <v>Invoice Reference No.</v>
      </c>
      <c r="E6" s="53" t="str">
        <f>IF(Identification!$B$9="EN",Languages!$A108,IF(Identification!$B$9="FR",Languages!$B108,Languages!$C108))</f>
        <v>Name of the Person</v>
      </c>
      <c r="F6" s="144" t="s">
        <v>1362</v>
      </c>
      <c r="G6" s="53" t="s">
        <v>1303</v>
      </c>
      <c r="H6" s="53" t="str">
        <f>IF(Identification!$B$9="EN",Languages!$A126,IF(Identification!$B$9="FR",Languages!$B126,Languages!$C126))</f>
        <v>Start date of activities (dd/mm/yyyy)</v>
      </c>
      <c r="I6" s="53" t="str">
        <f>IF(Identification!$B$9="EN",Languages!$A59,IF(Identification!$B$9="FR",Languages!$B59,Languages!$C59))</f>
        <v>End date of activities (dd/mm/yyyy)</v>
      </c>
      <c r="J6" s="53" t="str">
        <f>IF(Identification!$B$9="EN",Languages!$A110,IF(Identification!$B$9="FR",Languages!$B110,Languages!$C110))</f>
        <v>Number of working days for the project (full-time equivalent1)</v>
      </c>
      <c r="K6" s="53" t="str">
        <f>IF(Identification!$B$9="EN",Languages!$A123,IF(Identification!$B$9="FR",Languages!$B123,Languages!$C123))</f>
        <v>Salary (including employer costs) or full-time rate per day2</v>
      </c>
      <c r="L6" s="53" t="str">
        <f>IF(Identification!$B$9="EN",Languages!$A152,IF(Identification!$B$9="FR",Languages!$B152,Languages!$C152))</f>
        <v>TOTAL COST</v>
      </c>
      <c r="M6" s="6" t="str">
        <f>IF(Identification!$B$9="EN",Languages!$A164,IF(Identification!$B$9="FR",Languages!$B164,Languages!$C164))</f>
        <v>Comments</v>
      </c>
      <c r="N6" s="145" t="s">
        <v>1357</v>
      </c>
      <c r="O6" s="145" t="s">
        <v>1358</v>
      </c>
      <c r="P6" s="145" t="s">
        <v>1359</v>
      </c>
      <c r="Q6" s="145" t="s">
        <v>1360</v>
      </c>
      <c r="R6" s="145" t="str">
        <f>IF(Identification!$B$9="EN",Languages!$A89,IF(Identification!$B$9="FR",Languages!$B89,Languages!$C89))</f>
        <v>Ineligible (item; part-item)</v>
      </c>
      <c r="S6" s="145" t="str">
        <f>IF(Identification!$B$9="EN",Languages!$A90,IF(Identification!$B$9="FR",Languages!$B90,Languages!$C90))</f>
        <v>Ineligible Cost Date</v>
      </c>
      <c r="T6" s="212" t="str">
        <f>IF(Identification!$B$9="EN",Languages!$A54,IF(Identification!$B$9="FR",Languages!$B54,Languages!$C54))</f>
        <v>Eligible Costs</v>
      </c>
      <c r="U6" s="213" t="s">
        <v>1361</v>
      </c>
    </row>
    <row r="7" spans="1:26" s="44" customFormat="1" ht="12.75">
      <c r="A7" s="80"/>
      <c r="B7" s="97"/>
      <c r="C7" s="186"/>
      <c r="D7" s="206" t="s">
        <v>8</v>
      </c>
      <c r="E7" s="194"/>
      <c r="F7" s="310"/>
      <c r="G7" s="190"/>
      <c r="H7" s="84"/>
      <c r="I7" s="84"/>
      <c r="J7" s="85"/>
      <c r="K7" s="85"/>
      <c r="L7" s="258">
        <f>J7*K7</f>
        <v>0</v>
      </c>
      <c r="M7" s="209"/>
      <c r="N7" s="214" t="str">
        <f aca="true" t="shared" si="0" ref="N7:N38">IF(F7=1,IF(K7&gt;LOOKUP(C7,ORIGIN,MANAGER),-(LOOKUP(C7,ORIGIN,MANAGER)-K7)*J7,0)," ")</f>
        <v> </v>
      </c>
      <c r="O7" s="214" t="str">
        <f aca="true" t="shared" si="1" ref="O7:O38">IF(F7=2,IF(K7&gt;LOOKUP(C7,ORIGIN,RESEARCHER),-(LOOKUP(C7,ORIGIN,RESEARCHER)-K7)*J7,0)," ")</f>
        <v> </v>
      </c>
      <c r="P7" s="214" t="str">
        <f aca="true" t="shared" si="2" ref="P7:P38">IF(F7=3,IF(K7&gt;LOOKUP(C7,ORIGIN,TECHNICAL),-(LOOKUP(C7,ORIGIN,TECHNICAL)-K7)*J7,0)," ")</f>
        <v> </v>
      </c>
      <c r="Q7" s="214" t="str">
        <f aca="true" t="shared" si="3" ref="Q7:Q38">IF(F7=4,IF(K7&gt;LOOKUP(C7,ORIGIN,ADMINISTRATIVE),-(LOOKUP(C7,ORIGIN,ADMINISTRATIVE)-K7)*J7,0)," ")</f>
        <v> </v>
      </c>
      <c r="R7" s="166">
        <f>SUM(N7:Q7)</f>
        <v>0</v>
      </c>
      <c r="S7" s="167">
        <f>IF($I7&gt;0,IF(AND(I7&lt;=Identification!$B$13,H7&gt;=Identification!$B$11),0,$L7),$L7)</f>
        <v>0</v>
      </c>
      <c r="T7" s="215">
        <f>IF(L7&gt;0,L7-MAX($R7,$S7),0)</f>
        <v>0</v>
      </c>
      <c r="U7" s="216" t="str">
        <f>IF(R7&gt;0,IF(S7&gt;0,"YES"," ")," ")</f>
        <v> </v>
      </c>
      <c r="V7" s="229"/>
      <c r="W7" s="229"/>
      <c r="X7" s="229"/>
      <c r="Y7" s="229"/>
      <c r="Z7" s="229"/>
    </row>
    <row r="8" spans="1:26" s="44" customFormat="1" ht="12.75">
      <c r="A8" s="81"/>
      <c r="B8" s="98"/>
      <c r="C8" s="187"/>
      <c r="D8" s="205" t="s">
        <v>9</v>
      </c>
      <c r="E8" s="195"/>
      <c r="F8" s="311"/>
      <c r="G8" s="191"/>
      <c r="H8" s="86"/>
      <c r="I8" s="86"/>
      <c r="J8" s="87"/>
      <c r="K8" s="87"/>
      <c r="L8" s="259">
        <f aca="true" t="shared" si="4" ref="L8:L126">J8*K8</f>
        <v>0</v>
      </c>
      <c r="M8" s="210"/>
      <c r="N8" s="214" t="str">
        <f t="shared" si="0"/>
        <v> </v>
      </c>
      <c r="O8" s="214" t="str">
        <f t="shared" si="1"/>
        <v> </v>
      </c>
      <c r="P8" s="214" t="str">
        <f t="shared" si="2"/>
        <v> </v>
      </c>
      <c r="Q8" s="214" t="str">
        <f t="shared" si="3"/>
        <v> </v>
      </c>
      <c r="R8" s="166">
        <f aca="true" t="shared" si="5" ref="R8:R71">SUM(N8:Q8)</f>
        <v>0</v>
      </c>
      <c r="S8" s="167">
        <f>IF($I8&gt;0,IF(AND(I8&lt;=Identification!$B$13,H8&gt;=Identification!$B$11),0,$L8),$L8)</f>
        <v>0</v>
      </c>
      <c r="T8" s="215">
        <f aca="true" t="shared" si="6" ref="T8:T71">IF(L8&gt;0,L8-MAX($R8,$S8),0)</f>
        <v>0</v>
      </c>
      <c r="U8" s="216" t="str">
        <f aca="true" t="shared" si="7" ref="U8:U71">IF(R8&gt;0,IF(S8&gt;0,"YES"," ")," ")</f>
        <v> </v>
      </c>
      <c r="V8" s="229"/>
      <c r="W8" s="229"/>
      <c r="X8" s="229"/>
      <c r="Y8" s="229"/>
      <c r="Z8" s="229"/>
    </row>
    <row r="9" spans="1:26" s="44" customFormat="1" ht="12.75">
      <c r="A9" s="81"/>
      <c r="B9" s="98"/>
      <c r="C9" s="187"/>
      <c r="D9" s="205" t="s">
        <v>10</v>
      </c>
      <c r="E9" s="195"/>
      <c r="F9" s="311"/>
      <c r="G9" s="191"/>
      <c r="H9" s="86"/>
      <c r="I9" s="86"/>
      <c r="J9" s="88"/>
      <c r="K9" s="88"/>
      <c r="L9" s="260">
        <f t="shared" si="4"/>
        <v>0</v>
      </c>
      <c r="M9" s="210"/>
      <c r="N9" s="214" t="str">
        <f t="shared" si="0"/>
        <v> </v>
      </c>
      <c r="O9" s="214" t="str">
        <f t="shared" si="1"/>
        <v> </v>
      </c>
      <c r="P9" s="214" t="str">
        <f t="shared" si="2"/>
        <v> </v>
      </c>
      <c r="Q9" s="214" t="str">
        <f t="shared" si="3"/>
        <v> </v>
      </c>
      <c r="R9" s="166">
        <f t="shared" si="5"/>
        <v>0</v>
      </c>
      <c r="S9" s="167">
        <f>IF($I9&gt;0,IF(AND(I9&lt;=Identification!$B$13,H9&gt;=Identification!$B$11),0,$L9),$L9)</f>
        <v>0</v>
      </c>
      <c r="T9" s="215">
        <f t="shared" si="6"/>
        <v>0</v>
      </c>
      <c r="U9" s="216" t="str">
        <f t="shared" si="7"/>
        <v> </v>
      </c>
      <c r="V9" s="229"/>
      <c r="W9" s="229"/>
      <c r="X9" s="229"/>
      <c r="Y9" s="229"/>
      <c r="Z9" s="229"/>
    </row>
    <row r="10" spans="1:26" s="44" customFormat="1" ht="12.75">
      <c r="A10" s="81"/>
      <c r="B10" s="98"/>
      <c r="C10" s="187"/>
      <c r="D10" s="205" t="s">
        <v>11</v>
      </c>
      <c r="E10" s="195"/>
      <c r="F10" s="311"/>
      <c r="G10" s="191"/>
      <c r="H10" s="86"/>
      <c r="I10" s="86"/>
      <c r="J10" s="88"/>
      <c r="K10" s="88"/>
      <c r="L10" s="260">
        <f t="shared" si="4"/>
        <v>0</v>
      </c>
      <c r="M10" s="210"/>
      <c r="N10" s="214" t="str">
        <f t="shared" si="0"/>
        <v> </v>
      </c>
      <c r="O10" s="214" t="str">
        <f t="shared" si="1"/>
        <v> </v>
      </c>
      <c r="P10" s="214" t="str">
        <f t="shared" si="2"/>
        <v> </v>
      </c>
      <c r="Q10" s="214" t="str">
        <f t="shared" si="3"/>
        <v> </v>
      </c>
      <c r="R10" s="166">
        <f t="shared" si="5"/>
        <v>0</v>
      </c>
      <c r="S10" s="167">
        <f>IF($I10&gt;0,IF(AND(I10&lt;=Identification!$B$13,H10&gt;=Identification!$B$11),0,$L10),$L10)</f>
        <v>0</v>
      </c>
      <c r="T10" s="215">
        <f t="shared" si="6"/>
        <v>0</v>
      </c>
      <c r="U10" s="216" t="str">
        <f t="shared" si="7"/>
        <v> </v>
      </c>
      <c r="V10" s="229"/>
      <c r="W10" s="229"/>
      <c r="X10" s="229"/>
      <c r="Y10" s="229"/>
      <c r="Z10" s="229"/>
    </row>
    <row r="11" spans="1:26" s="44" customFormat="1" ht="12.75">
      <c r="A11" s="81"/>
      <c r="B11" s="98"/>
      <c r="C11" s="187"/>
      <c r="D11" s="205" t="s">
        <v>12</v>
      </c>
      <c r="E11" s="195"/>
      <c r="F11" s="311"/>
      <c r="G11" s="191"/>
      <c r="H11" s="86"/>
      <c r="I11" s="86"/>
      <c r="J11" s="88"/>
      <c r="K11" s="88"/>
      <c r="L11" s="260">
        <f t="shared" si="4"/>
        <v>0</v>
      </c>
      <c r="M11" s="210"/>
      <c r="N11" s="214" t="str">
        <f t="shared" si="0"/>
        <v> </v>
      </c>
      <c r="O11" s="214" t="str">
        <f t="shared" si="1"/>
        <v> </v>
      </c>
      <c r="P11" s="214" t="str">
        <f t="shared" si="2"/>
        <v> </v>
      </c>
      <c r="Q11" s="214" t="str">
        <f t="shared" si="3"/>
        <v> </v>
      </c>
      <c r="R11" s="166">
        <f t="shared" si="5"/>
        <v>0</v>
      </c>
      <c r="S11" s="167">
        <f>IF($I11&gt;0,IF(AND(I11&lt;=Identification!$B$13,H11&gt;=Identification!$B$11),0,$L11),$L11)</f>
        <v>0</v>
      </c>
      <c r="T11" s="215">
        <f t="shared" si="6"/>
        <v>0</v>
      </c>
      <c r="U11" s="216" t="str">
        <f t="shared" si="7"/>
        <v> </v>
      </c>
      <c r="V11" s="229"/>
      <c r="W11" s="229"/>
      <c r="X11" s="229"/>
      <c r="Y11" s="229"/>
      <c r="Z11" s="229"/>
    </row>
    <row r="12" spans="1:26" s="44" customFormat="1" ht="12.75">
      <c r="A12" s="81"/>
      <c r="B12" s="98"/>
      <c r="C12" s="187"/>
      <c r="D12" s="205" t="s">
        <v>13</v>
      </c>
      <c r="E12" s="195"/>
      <c r="F12" s="311"/>
      <c r="G12" s="191"/>
      <c r="H12" s="86"/>
      <c r="I12" s="86"/>
      <c r="J12" s="88"/>
      <c r="K12" s="88"/>
      <c r="L12" s="260">
        <f t="shared" si="4"/>
        <v>0</v>
      </c>
      <c r="M12" s="210"/>
      <c r="N12" s="214" t="str">
        <f t="shared" si="0"/>
        <v> </v>
      </c>
      <c r="O12" s="214" t="str">
        <f t="shared" si="1"/>
        <v> </v>
      </c>
      <c r="P12" s="214" t="str">
        <f t="shared" si="2"/>
        <v> </v>
      </c>
      <c r="Q12" s="214" t="str">
        <f t="shared" si="3"/>
        <v> </v>
      </c>
      <c r="R12" s="166">
        <f t="shared" si="5"/>
        <v>0</v>
      </c>
      <c r="S12" s="167">
        <f>IF($I12&gt;0,IF(AND(I12&lt;=Identification!$B$13,H12&gt;=Identification!$B$11),0,$L12),$L12)</f>
        <v>0</v>
      </c>
      <c r="T12" s="215">
        <f t="shared" si="6"/>
        <v>0</v>
      </c>
      <c r="U12" s="216" t="str">
        <f t="shared" si="7"/>
        <v> </v>
      </c>
      <c r="V12" s="229"/>
      <c r="W12" s="229"/>
      <c r="X12" s="229"/>
      <c r="Y12" s="229"/>
      <c r="Z12" s="229"/>
    </row>
    <row r="13" spans="1:26" s="44" customFormat="1" ht="12.75">
      <c r="A13" s="81"/>
      <c r="B13" s="98"/>
      <c r="C13" s="187"/>
      <c r="D13" s="205" t="s">
        <v>14</v>
      </c>
      <c r="E13" s="195"/>
      <c r="F13" s="311"/>
      <c r="G13" s="191"/>
      <c r="H13" s="86"/>
      <c r="I13" s="86"/>
      <c r="J13" s="88"/>
      <c r="K13" s="88"/>
      <c r="L13" s="260">
        <f t="shared" si="4"/>
        <v>0</v>
      </c>
      <c r="M13" s="210"/>
      <c r="N13" s="214" t="str">
        <f t="shared" si="0"/>
        <v> </v>
      </c>
      <c r="O13" s="214" t="str">
        <f t="shared" si="1"/>
        <v> </v>
      </c>
      <c r="P13" s="214" t="str">
        <f t="shared" si="2"/>
        <v> </v>
      </c>
      <c r="Q13" s="214" t="str">
        <f t="shared" si="3"/>
        <v> </v>
      </c>
      <c r="R13" s="166">
        <f t="shared" si="5"/>
        <v>0</v>
      </c>
      <c r="S13" s="167">
        <f>IF($I13&gt;0,IF(AND(I13&lt;=Identification!$B$13,H13&gt;=Identification!$B$11),0,$L13),$L13)</f>
        <v>0</v>
      </c>
      <c r="T13" s="215">
        <f t="shared" si="6"/>
        <v>0</v>
      </c>
      <c r="U13" s="216" t="str">
        <f t="shared" si="7"/>
        <v> </v>
      </c>
      <c r="V13" s="229"/>
      <c r="W13" s="229"/>
      <c r="X13" s="229"/>
      <c r="Y13" s="229"/>
      <c r="Z13" s="229"/>
    </row>
    <row r="14" spans="1:26" s="44" customFormat="1" ht="12.75">
      <c r="A14" s="81"/>
      <c r="B14" s="98"/>
      <c r="C14" s="187"/>
      <c r="D14" s="205" t="s">
        <v>15</v>
      </c>
      <c r="E14" s="195"/>
      <c r="F14" s="311"/>
      <c r="G14" s="191"/>
      <c r="H14" s="86"/>
      <c r="I14" s="86"/>
      <c r="J14" s="88"/>
      <c r="K14" s="88"/>
      <c r="L14" s="260">
        <f t="shared" si="4"/>
        <v>0</v>
      </c>
      <c r="M14" s="210"/>
      <c r="N14" s="214" t="str">
        <f t="shared" si="0"/>
        <v> </v>
      </c>
      <c r="O14" s="214" t="str">
        <f t="shared" si="1"/>
        <v> </v>
      </c>
      <c r="P14" s="214" t="str">
        <f t="shared" si="2"/>
        <v> </v>
      </c>
      <c r="Q14" s="214" t="str">
        <f t="shared" si="3"/>
        <v> </v>
      </c>
      <c r="R14" s="166">
        <f t="shared" si="5"/>
        <v>0</v>
      </c>
      <c r="S14" s="167">
        <f>IF($I14&gt;0,IF(AND(I14&lt;=Identification!$B$13,H14&gt;=Identification!$B$11),0,$L14),$L14)</f>
        <v>0</v>
      </c>
      <c r="T14" s="215">
        <f t="shared" si="6"/>
        <v>0</v>
      </c>
      <c r="U14" s="216" t="str">
        <f t="shared" si="7"/>
        <v> </v>
      </c>
      <c r="V14" s="229"/>
      <c r="W14" s="229"/>
      <c r="X14" s="229"/>
      <c r="Y14" s="229"/>
      <c r="Z14" s="229"/>
    </row>
    <row r="15" spans="1:26" s="44" customFormat="1" ht="12.75">
      <c r="A15" s="81"/>
      <c r="B15" s="98"/>
      <c r="C15" s="187"/>
      <c r="D15" s="205" t="s">
        <v>16</v>
      </c>
      <c r="E15" s="195"/>
      <c r="F15" s="311"/>
      <c r="G15" s="191"/>
      <c r="H15" s="86"/>
      <c r="I15" s="86"/>
      <c r="J15" s="88"/>
      <c r="K15" s="88"/>
      <c r="L15" s="260">
        <f t="shared" si="4"/>
        <v>0</v>
      </c>
      <c r="M15" s="210"/>
      <c r="N15" s="214" t="str">
        <f t="shared" si="0"/>
        <v> </v>
      </c>
      <c r="O15" s="214" t="str">
        <f t="shared" si="1"/>
        <v> </v>
      </c>
      <c r="P15" s="214" t="str">
        <f t="shared" si="2"/>
        <v> </v>
      </c>
      <c r="Q15" s="214" t="str">
        <f t="shared" si="3"/>
        <v> </v>
      </c>
      <c r="R15" s="166">
        <f t="shared" si="5"/>
        <v>0</v>
      </c>
      <c r="S15" s="167">
        <f>IF($I15&gt;0,IF(AND(I15&lt;=Identification!$B$13,H15&gt;=Identification!$B$11),0,$L15),$L15)</f>
        <v>0</v>
      </c>
      <c r="T15" s="215">
        <f t="shared" si="6"/>
        <v>0</v>
      </c>
      <c r="U15" s="216" t="str">
        <f t="shared" si="7"/>
        <v> </v>
      </c>
      <c r="V15" s="229"/>
      <c r="W15" s="229"/>
      <c r="X15" s="229"/>
      <c r="Y15" s="229"/>
      <c r="Z15" s="229"/>
    </row>
    <row r="16" spans="1:26" s="44" customFormat="1" ht="12.75">
      <c r="A16" s="81"/>
      <c r="B16" s="98"/>
      <c r="C16" s="187"/>
      <c r="D16" s="205" t="s">
        <v>17</v>
      </c>
      <c r="E16" s="195"/>
      <c r="F16" s="311"/>
      <c r="G16" s="191"/>
      <c r="H16" s="86"/>
      <c r="I16" s="86"/>
      <c r="J16" s="88"/>
      <c r="K16" s="88"/>
      <c r="L16" s="260">
        <f t="shared" si="4"/>
        <v>0</v>
      </c>
      <c r="M16" s="210"/>
      <c r="N16" s="214" t="str">
        <f t="shared" si="0"/>
        <v> </v>
      </c>
      <c r="O16" s="214" t="str">
        <f t="shared" si="1"/>
        <v> </v>
      </c>
      <c r="P16" s="214" t="str">
        <f t="shared" si="2"/>
        <v> </v>
      </c>
      <c r="Q16" s="214" t="str">
        <f t="shared" si="3"/>
        <v> </v>
      </c>
      <c r="R16" s="166">
        <f t="shared" si="5"/>
        <v>0</v>
      </c>
      <c r="S16" s="167">
        <f>IF($I16&gt;0,IF(AND(I16&lt;=Identification!$B$13,H16&gt;=Identification!$B$11),0,$L16),$L16)</f>
        <v>0</v>
      </c>
      <c r="T16" s="215">
        <f t="shared" si="6"/>
        <v>0</v>
      </c>
      <c r="U16" s="216" t="str">
        <f t="shared" si="7"/>
        <v> </v>
      </c>
      <c r="V16" s="229"/>
      <c r="W16" s="229"/>
      <c r="X16" s="229"/>
      <c r="Y16" s="229"/>
      <c r="Z16" s="229"/>
    </row>
    <row r="17" spans="1:26" s="44" customFormat="1" ht="12.75">
      <c r="A17" s="81"/>
      <c r="B17" s="98"/>
      <c r="C17" s="187"/>
      <c r="D17" s="205" t="s">
        <v>18</v>
      </c>
      <c r="E17" s="195"/>
      <c r="F17" s="311"/>
      <c r="G17" s="191"/>
      <c r="H17" s="86"/>
      <c r="I17" s="86"/>
      <c r="J17" s="88"/>
      <c r="K17" s="88"/>
      <c r="L17" s="260">
        <f t="shared" si="4"/>
        <v>0</v>
      </c>
      <c r="M17" s="210"/>
      <c r="N17" s="214" t="str">
        <f t="shared" si="0"/>
        <v> </v>
      </c>
      <c r="O17" s="214" t="str">
        <f t="shared" si="1"/>
        <v> </v>
      </c>
      <c r="P17" s="214" t="str">
        <f t="shared" si="2"/>
        <v> </v>
      </c>
      <c r="Q17" s="214" t="str">
        <f t="shared" si="3"/>
        <v> </v>
      </c>
      <c r="R17" s="166">
        <f t="shared" si="5"/>
        <v>0</v>
      </c>
      <c r="S17" s="167">
        <f>IF($I17&gt;0,IF(AND(I17&lt;=Identification!$B$13,H17&gt;=Identification!$B$11),0,$L17),$L17)</f>
        <v>0</v>
      </c>
      <c r="T17" s="215">
        <f t="shared" si="6"/>
        <v>0</v>
      </c>
      <c r="U17" s="216" t="str">
        <f t="shared" si="7"/>
        <v> </v>
      </c>
      <c r="V17" s="229"/>
      <c r="W17" s="229"/>
      <c r="X17" s="229"/>
      <c r="Y17" s="229"/>
      <c r="Z17" s="229"/>
    </row>
    <row r="18" spans="1:26" s="44" customFormat="1" ht="12.75">
      <c r="A18" s="81"/>
      <c r="B18" s="98"/>
      <c r="C18" s="187"/>
      <c r="D18" s="205" t="s">
        <v>19</v>
      </c>
      <c r="E18" s="195"/>
      <c r="F18" s="311"/>
      <c r="G18" s="191"/>
      <c r="H18" s="86"/>
      <c r="I18" s="86"/>
      <c r="J18" s="88"/>
      <c r="K18" s="88"/>
      <c r="L18" s="260">
        <f t="shared" si="4"/>
        <v>0</v>
      </c>
      <c r="M18" s="210"/>
      <c r="N18" s="214" t="str">
        <f t="shared" si="0"/>
        <v> </v>
      </c>
      <c r="O18" s="214" t="str">
        <f t="shared" si="1"/>
        <v> </v>
      </c>
      <c r="P18" s="214" t="str">
        <f t="shared" si="2"/>
        <v> </v>
      </c>
      <c r="Q18" s="214" t="str">
        <f t="shared" si="3"/>
        <v> </v>
      </c>
      <c r="R18" s="166">
        <f t="shared" si="5"/>
        <v>0</v>
      </c>
      <c r="S18" s="167">
        <f>IF($I18&gt;0,IF(AND(I18&lt;=Identification!$B$13,H18&gt;=Identification!$B$11),0,$L18),$L18)</f>
        <v>0</v>
      </c>
      <c r="T18" s="215">
        <f t="shared" si="6"/>
        <v>0</v>
      </c>
      <c r="U18" s="216" t="str">
        <f t="shared" si="7"/>
        <v> </v>
      </c>
      <c r="V18" s="229"/>
      <c r="W18" s="229"/>
      <c r="X18" s="229"/>
      <c r="Y18" s="229"/>
      <c r="Z18" s="229"/>
    </row>
    <row r="19" spans="1:26" s="44" customFormat="1" ht="12.75">
      <c r="A19" s="81"/>
      <c r="B19" s="98"/>
      <c r="C19" s="187"/>
      <c r="D19" s="205" t="s">
        <v>20</v>
      </c>
      <c r="E19" s="195"/>
      <c r="F19" s="311"/>
      <c r="G19" s="191"/>
      <c r="H19" s="86"/>
      <c r="I19" s="86"/>
      <c r="J19" s="88"/>
      <c r="K19" s="88"/>
      <c r="L19" s="260">
        <f t="shared" si="4"/>
        <v>0</v>
      </c>
      <c r="M19" s="210"/>
      <c r="N19" s="214" t="str">
        <f t="shared" si="0"/>
        <v> </v>
      </c>
      <c r="O19" s="214" t="str">
        <f t="shared" si="1"/>
        <v> </v>
      </c>
      <c r="P19" s="214" t="str">
        <f t="shared" si="2"/>
        <v> </v>
      </c>
      <c r="Q19" s="214" t="str">
        <f t="shared" si="3"/>
        <v> </v>
      </c>
      <c r="R19" s="166">
        <f t="shared" si="5"/>
        <v>0</v>
      </c>
      <c r="S19" s="167">
        <f>IF($I19&gt;0,IF(AND(I19&lt;=Identification!$B$13,H19&gt;=Identification!$B$11),0,$L19),$L19)</f>
        <v>0</v>
      </c>
      <c r="T19" s="215">
        <f t="shared" si="6"/>
        <v>0</v>
      </c>
      <c r="U19" s="216" t="str">
        <f t="shared" si="7"/>
        <v> </v>
      </c>
      <c r="V19" s="229"/>
      <c r="W19" s="229"/>
      <c r="X19" s="229"/>
      <c r="Y19" s="229"/>
      <c r="Z19" s="229"/>
    </row>
    <row r="20" spans="1:26" s="44" customFormat="1" ht="12.75">
      <c r="A20" s="81"/>
      <c r="B20" s="98"/>
      <c r="C20" s="187"/>
      <c r="D20" s="205" t="s">
        <v>21</v>
      </c>
      <c r="E20" s="195"/>
      <c r="F20" s="311"/>
      <c r="G20" s="191"/>
      <c r="H20" s="86"/>
      <c r="I20" s="86"/>
      <c r="J20" s="88"/>
      <c r="K20" s="88"/>
      <c r="L20" s="260">
        <f t="shared" si="4"/>
        <v>0</v>
      </c>
      <c r="M20" s="210"/>
      <c r="N20" s="214" t="str">
        <f t="shared" si="0"/>
        <v> </v>
      </c>
      <c r="O20" s="214" t="str">
        <f t="shared" si="1"/>
        <v> </v>
      </c>
      <c r="P20" s="214" t="str">
        <f t="shared" si="2"/>
        <v> </v>
      </c>
      <c r="Q20" s="214" t="str">
        <f t="shared" si="3"/>
        <v> </v>
      </c>
      <c r="R20" s="166">
        <f t="shared" si="5"/>
        <v>0</v>
      </c>
      <c r="S20" s="167">
        <f>IF($I20&gt;0,IF(AND(I20&lt;=Identification!$B$13,H20&gt;=Identification!$B$11),0,$L20),$L20)</f>
        <v>0</v>
      </c>
      <c r="T20" s="215">
        <f t="shared" si="6"/>
        <v>0</v>
      </c>
      <c r="U20" s="216" t="str">
        <f t="shared" si="7"/>
        <v> </v>
      </c>
      <c r="V20" s="229"/>
      <c r="W20" s="229"/>
      <c r="X20" s="229"/>
      <c r="Y20" s="229"/>
      <c r="Z20" s="229"/>
    </row>
    <row r="21" spans="1:26" s="44" customFormat="1" ht="12.75">
      <c r="A21" s="81"/>
      <c r="B21" s="98"/>
      <c r="C21" s="187"/>
      <c r="D21" s="205" t="s">
        <v>22</v>
      </c>
      <c r="E21" s="195"/>
      <c r="F21" s="311"/>
      <c r="G21" s="191"/>
      <c r="H21" s="86"/>
      <c r="I21" s="86"/>
      <c r="J21" s="88"/>
      <c r="K21" s="88"/>
      <c r="L21" s="260">
        <f t="shared" si="4"/>
        <v>0</v>
      </c>
      <c r="M21" s="210"/>
      <c r="N21" s="214" t="str">
        <f t="shared" si="0"/>
        <v> </v>
      </c>
      <c r="O21" s="214" t="str">
        <f t="shared" si="1"/>
        <v> </v>
      </c>
      <c r="P21" s="214" t="str">
        <f t="shared" si="2"/>
        <v> </v>
      </c>
      <c r="Q21" s="214" t="str">
        <f t="shared" si="3"/>
        <v> </v>
      </c>
      <c r="R21" s="166">
        <f t="shared" si="5"/>
        <v>0</v>
      </c>
      <c r="S21" s="167">
        <f>IF($I21&gt;0,IF(AND(I21&lt;=Identification!$B$13,H21&gt;=Identification!$B$11),0,$L21),$L21)</f>
        <v>0</v>
      </c>
      <c r="T21" s="215">
        <f t="shared" si="6"/>
        <v>0</v>
      </c>
      <c r="U21" s="216" t="str">
        <f t="shared" si="7"/>
        <v> </v>
      </c>
      <c r="V21" s="229"/>
      <c r="W21" s="229"/>
      <c r="X21" s="229"/>
      <c r="Y21" s="229"/>
      <c r="Z21" s="229"/>
    </row>
    <row r="22" spans="1:26" s="44" customFormat="1" ht="12.75">
      <c r="A22" s="81"/>
      <c r="B22" s="98"/>
      <c r="C22" s="187"/>
      <c r="D22" s="205" t="s">
        <v>23</v>
      </c>
      <c r="E22" s="195"/>
      <c r="F22" s="311"/>
      <c r="G22" s="191"/>
      <c r="H22" s="86"/>
      <c r="I22" s="86"/>
      <c r="J22" s="88"/>
      <c r="K22" s="88"/>
      <c r="L22" s="260">
        <f t="shared" si="4"/>
        <v>0</v>
      </c>
      <c r="M22" s="210"/>
      <c r="N22" s="214" t="str">
        <f t="shared" si="0"/>
        <v> </v>
      </c>
      <c r="O22" s="214" t="str">
        <f t="shared" si="1"/>
        <v> </v>
      </c>
      <c r="P22" s="214" t="str">
        <f t="shared" si="2"/>
        <v> </v>
      </c>
      <c r="Q22" s="214" t="str">
        <f t="shared" si="3"/>
        <v> </v>
      </c>
      <c r="R22" s="166">
        <f t="shared" si="5"/>
        <v>0</v>
      </c>
      <c r="S22" s="167">
        <f>IF($I22&gt;0,IF(AND(I22&lt;=Identification!$B$13,H22&gt;=Identification!$B$11),0,$L22),$L22)</f>
        <v>0</v>
      </c>
      <c r="T22" s="215">
        <f t="shared" si="6"/>
        <v>0</v>
      </c>
      <c r="U22" s="216" t="str">
        <f t="shared" si="7"/>
        <v> </v>
      </c>
      <c r="V22" s="229"/>
      <c r="W22" s="229"/>
      <c r="X22" s="229"/>
      <c r="Y22" s="229"/>
      <c r="Z22" s="229"/>
    </row>
    <row r="23" spans="1:26" s="44" customFormat="1" ht="12.75">
      <c r="A23" s="81"/>
      <c r="B23" s="98"/>
      <c r="C23" s="187"/>
      <c r="D23" s="205" t="s">
        <v>24</v>
      </c>
      <c r="E23" s="195"/>
      <c r="F23" s="311"/>
      <c r="G23" s="191"/>
      <c r="H23" s="86"/>
      <c r="I23" s="86"/>
      <c r="J23" s="88"/>
      <c r="K23" s="88"/>
      <c r="L23" s="260">
        <f t="shared" si="4"/>
        <v>0</v>
      </c>
      <c r="M23" s="210"/>
      <c r="N23" s="214" t="str">
        <f t="shared" si="0"/>
        <v> </v>
      </c>
      <c r="O23" s="214" t="str">
        <f t="shared" si="1"/>
        <v> </v>
      </c>
      <c r="P23" s="214" t="str">
        <f t="shared" si="2"/>
        <v> </v>
      </c>
      <c r="Q23" s="214" t="str">
        <f t="shared" si="3"/>
        <v> </v>
      </c>
      <c r="R23" s="166">
        <f t="shared" si="5"/>
        <v>0</v>
      </c>
      <c r="S23" s="167">
        <f>IF($I23&gt;0,IF(AND(I23&lt;=Identification!$B$13,H23&gt;=Identification!$B$11),0,$L23),$L23)</f>
        <v>0</v>
      </c>
      <c r="T23" s="215">
        <f t="shared" si="6"/>
        <v>0</v>
      </c>
      <c r="U23" s="216" t="str">
        <f t="shared" si="7"/>
        <v> </v>
      </c>
      <c r="V23" s="229"/>
      <c r="W23" s="229"/>
      <c r="X23" s="229"/>
      <c r="Y23" s="229"/>
      <c r="Z23" s="229"/>
    </row>
    <row r="24" spans="1:26" s="44" customFormat="1" ht="12.75">
      <c r="A24" s="81"/>
      <c r="B24" s="98"/>
      <c r="C24" s="187"/>
      <c r="D24" s="205" t="s">
        <v>25</v>
      </c>
      <c r="E24" s="195"/>
      <c r="F24" s="311"/>
      <c r="G24" s="191"/>
      <c r="H24" s="86"/>
      <c r="I24" s="86"/>
      <c r="J24" s="88"/>
      <c r="K24" s="88"/>
      <c r="L24" s="260">
        <f t="shared" si="4"/>
        <v>0</v>
      </c>
      <c r="M24" s="210"/>
      <c r="N24" s="214" t="str">
        <f t="shared" si="0"/>
        <v> </v>
      </c>
      <c r="O24" s="214" t="str">
        <f t="shared" si="1"/>
        <v> </v>
      </c>
      <c r="P24" s="214" t="str">
        <f t="shared" si="2"/>
        <v> </v>
      </c>
      <c r="Q24" s="214" t="str">
        <f t="shared" si="3"/>
        <v> </v>
      </c>
      <c r="R24" s="166">
        <f t="shared" si="5"/>
        <v>0</v>
      </c>
      <c r="S24" s="167">
        <f>IF($I24&gt;0,IF(AND(I24&lt;=Identification!$B$13,H24&gt;=Identification!$B$11),0,$L24),$L24)</f>
        <v>0</v>
      </c>
      <c r="T24" s="215">
        <f t="shared" si="6"/>
        <v>0</v>
      </c>
      <c r="U24" s="216" t="str">
        <f t="shared" si="7"/>
        <v> </v>
      </c>
      <c r="V24" s="229"/>
      <c r="W24" s="229"/>
      <c r="X24" s="229"/>
      <c r="Y24" s="229"/>
      <c r="Z24" s="229"/>
    </row>
    <row r="25" spans="1:26" s="44" customFormat="1" ht="12.75">
      <c r="A25" s="81"/>
      <c r="B25" s="98"/>
      <c r="C25" s="187"/>
      <c r="D25" s="205" t="s">
        <v>26</v>
      </c>
      <c r="E25" s="195"/>
      <c r="F25" s="311"/>
      <c r="G25" s="191"/>
      <c r="H25" s="86"/>
      <c r="I25" s="86"/>
      <c r="J25" s="88"/>
      <c r="K25" s="88"/>
      <c r="L25" s="260">
        <f t="shared" si="4"/>
        <v>0</v>
      </c>
      <c r="M25" s="210"/>
      <c r="N25" s="214" t="str">
        <f t="shared" si="0"/>
        <v> </v>
      </c>
      <c r="O25" s="214" t="str">
        <f t="shared" si="1"/>
        <v> </v>
      </c>
      <c r="P25" s="214" t="str">
        <f t="shared" si="2"/>
        <v> </v>
      </c>
      <c r="Q25" s="214" t="str">
        <f t="shared" si="3"/>
        <v> </v>
      </c>
      <c r="R25" s="166">
        <f t="shared" si="5"/>
        <v>0</v>
      </c>
      <c r="S25" s="167">
        <f>IF($I25&gt;0,IF(AND(I25&lt;=Identification!$B$13,H25&gt;=Identification!$B$11),0,$L25),$L25)</f>
        <v>0</v>
      </c>
      <c r="T25" s="215">
        <f t="shared" si="6"/>
        <v>0</v>
      </c>
      <c r="U25" s="216" t="str">
        <f t="shared" si="7"/>
        <v> </v>
      </c>
      <c r="V25" s="229"/>
      <c r="W25" s="229"/>
      <c r="X25" s="229"/>
      <c r="Y25" s="229"/>
      <c r="Z25" s="229"/>
    </row>
    <row r="26" spans="1:26" s="44" customFormat="1" ht="12.75">
      <c r="A26" s="81"/>
      <c r="B26" s="98"/>
      <c r="C26" s="187"/>
      <c r="D26" s="205" t="s">
        <v>27</v>
      </c>
      <c r="E26" s="195"/>
      <c r="F26" s="311"/>
      <c r="G26" s="191"/>
      <c r="H26" s="86"/>
      <c r="I26" s="86"/>
      <c r="J26" s="88"/>
      <c r="K26" s="88"/>
      <c r="L26" s="260">
        <f t="shared" si="4"/>
        <v>0</v>
      </c>
      <c r="M26" s="210"/>
      <c r="N26" s="214" t="str">
        <f t="shared" si="0"/>
        <v> </v>
      </c>
      <c r="O26" s="214" t="str">
        <f t="shared" si="1"/>
        <v> </v>
      </c>
      <c r="P26" s="214" t="str">
        <f t="shared" si="2"/>
        <v> </v>
      </c>
      <c r="Q26" s="214" t="str">
        <f t="shared" si="3"/>
        <v> </v>
      </c>
      <c r="R26" s="166">
        <f t="shared" si="5"/>
        <v>0</v>
      </c>
      <c r="S26" s="167">
        <f>IF($I26&gt;0,IF(AND(I26&lt;=Identification!$B$13,H26&gt;=Identification!$B$11),0,$L26),$L26)</f>
        <v>0</v>
      </c>
      <c r="T26" s="215">
        <f t="shared" si="6"/>
        <v>0</v>
      </c>
      <c r="U26" s="216" t="str">
        <f t="shared" si="7"/>
        <v> </v>
      </c>
      <c r="V26" s="229"/>
      <c r="W26" s="229"/>
      <c r="X26" s="229"/>
      <c r="Y26" s="229"/>
      <c r="Z26" s="229"/>
    </row>
    <row r="27" spans="1:26" s="44" customFormat="1" ht="12.75">
      <c r="A27" s="81"/>
      <c r="B27" s="98"/>
      <c r="C27" s="187"/>
      <c r="D27" s="205" t="s">
        <v>28</v>
      </c>
      <c r="E27" s="195"/>
      <c r="F27" s="311"/>
      <c r="G27" s="191"/>
      <c r="H27" s="86"/>
      <c r="I27" s="86"/>
      <c r="J27" s="88"/>
      <c r="K27" s="88"/>
      <c r="L27" s="260">
        <f t="shared" si="4"/>
        <v>0</v>
      </c>
      <c r="M27" s="210"/>
      <c r="N27" s="214" t="str">
        <f t="shared" si="0"/>
        <v> </v>
      </c>
      <c r="O27" s="214" t="str">
        <f t="shared" si="1"/>
        <v> </v>
      </c>
      <c r="P27" s="214" t="str">
        <f t="shared" si="2"/>
        <v> </v>
      </c>
      <c r="Q27" s="214" t="str">
        <f t="shared" si="3"/>
        <v> </v>
      </c>
      <c r="R27" s="166">
        <f t="shared" si="5"/>
        <v>0</v>
      </c>
      <c r="S27" s="167">
        <f>IF($I27&gt;0,IF(AND(I27&lt;=Identification!$B$13,H27&gt;=Identification!$B$11),0,$L27),$L27)</f>
        <v>0</v>
      </c>
      <c r="T27" s="215">
        <f t="shared" si="6"/>
        <v>0</v>
      </c>
      <c r="U27" s="216" t="str">
        <f t="shared" si="7"/>
        <v> </v>
      </c>
      <c r="V27" s="229"/>
      <c r="W27" s="229"/>
      <c r="X27" s="229"/>
      <c r="Y27" s="229"/>
      <c r="Z27" s="229"/>
    </row>
    <row r="28" spans="1:26" s="44" customFormat="1" ht="12.75">
      <c r="A28" s="81"/>
      <c r="B28" s="98"/>
      <c r="C28" s="187"/>
      <c r="D28" s="205" t="s">
        <v>29</v>
      </c>
      <c r="E28" s="195"/>
      <c r="F28" s="311"/>
      <c r="G28" s="191"/>
      <c r="H28" s="86"/>
      <c r="I28" s="86"/>
      <c r="J28" s="88"/>
      <c r="K28" s="88"/>
      <c r="L28" s="260">
        <f t="shared" si="4"/>
        <v>0</v>
      </c>
      <c r="M28" s="210"/>
      <c r="N28" s="214" t="str">
        <f t="shared" si="0"/>
        <v> </v>
      </c>
      <c r="O28" s="214" t="str">
        <f t="shared" si="1"/>
        <v> </v>
      </c>
      <c r="P28" s="214" t="str">
        <f t="shared" si="2"/>
        <v> </v>
      </c>
      <c r="Q28" s="214" t="str">
        <f t="shared" si="3"/>
        <v> </v>
      </c>
      <c r="R28" s="166">
        <f t="shared" si="5"/>
        <v>0</v>
      </c>
      <c r="S28" s="167">
        <f>IF($I28&gt;0,IF(AND(I28&lt;=Identification!$B$13,H28&gt;=Identification!$B$11),0,$L28),$L28)</f>
        <v>0</v>
      </c>
      <c r="T28" s="215">
        <f t="shared" si="6"/>
        <v>0</v>
      </c>
      <c r="U28" s="216" t="str">
        <f t="shared" si="7"/>
        <v> </v>
      </c>
      <c r="V28" s="229"/>
      <c r="W28" s="229"/>
      <c r="X28" s="229"/>
      <c r="Y28" s="229"/>
      <c r="Z28" s="229"/>
    </row>
    <row r="29" spans="1:26" s="44" customFormat="1" ht="12.75">
      <c r="A29" s="81"/>
      <c r="B29" s="98"/>
      <c r="C29" s="187"/>
      <c r="D29" s="205" t="s">
        <v>30</v>
      </c>
      <c r="E29" s="195"/>
      <c r="F29" s="311"/>
      <c r="G29" s="191"/>
      <c r="H29" s="86"/>
      <c r="I29" s="86"/>
      <c r="J29" s="88"/>
      <c r="K29" s="88"/>
      <c r="L29" s="260">
        <f t="shared" si="4"/>
        <v>0</v>
      </c>
      <c r="M29" s="210"/>
      <c r="N29" s="214" t="str">
        <f t="shared" si="0"/>
        <v> </v>
      </c>
      <c r="O29" s="214" t="str">
        <f t="shared" si="1"/>
        <v> </v>
      </c>
      <c r="P29" s="214" t="str">
        <f t="shared" si="2"/>
        <v> </v>
      </c>
      <c r="Q29" s="214" t="str">
        <f t="shared" si="3"/>
        <v> </v>
      </c>
      <c r="R29" s="166">
        <f t="shared" si="5"/>
        <v>0</v>
      </c>
      <c r="S29" s="167">
        <f>IF($I29&gt;0,IF(AND(I29&lt;=Identification!$B$13,H29&gt;=Identification!$B$11),0,$L29),$L29)</f>
        <v>0</v>
      </c>
      <c r="T29" s="215">
        <f t="shared" si="6"/>
        <v>0</v>
      </c>
      <c r="U29" s="216" t="str">
        <f t="shared" si="7"/>
        <v> </v>
      </c>
      <c r="V29" s="229"/>
      <c r="W29" s="229"/>
      <c r="X29" s="229"/>
      <c r="Y29" s="229"/>
      <c r="Z29" s="229"/>
    </row>
    <row r="30" spans="1:26" s="44" customFormat="1" ht="12.75">
      <c r="A30" s="81"/>
      <c r="B30" s="98"/>
      <c r="C30" s="187"/>
      <c r="D30" s="205" t="s">
        <v>31</v>
      </c>
      <c r="E30" s="195"/>
      <c r="F30" s="311"/>
      <c r="G30" s="191"/>
      <c r="H30" s="86"/>
      <c r="I30" s="86"/>
      <c r="J30" s="88"/>
      <c r="K30" s="88"/>
      <c r="L30" s="260">
        <f t="shared" si="4"/>
        <v>0</v>
      </c>
      <c r="M30" s="210"/>
      <c r="N30" s="214" t="str">
        <f t="shared" si="0"/>
        <v> </v>
      </c>
      <c r="O30" s="214" t="str">
        <f t="shared" si="1"/>
        <v> </v>
      </c>
      <c r="P30" s="214" t="str">
        <f t="shared" si="2"/>
        <v> </v>
      </c>
      <c r="Q30" s="214" t="str">
        <f t="shared" si="3"/>
        <v> </v>
      </c>
      <c r="R30" s="166">
        <f t="shared" si="5"/>
        <v>0</v>
      </c>
      <c r="S30" s="167">
        <f>IF($I30&gt;0,IF(AND(I30&lt;=Identification!$B$13,H30&gt;=Identification!$B$11),0,$L30),$L30)</f>
        <v>0</v>
      </c>
      <c r="T30" s="215">
        <f t="shared" si="6"/>
        <v>0</v>
      </c>
      <c r="U30" s="216" t="str">
        <f t="shared" si="7"/>
        <v> </v>
      </c>
      <c r="V30" s="229"/>
      <c r="W30" s="229"/>
      <c r="X30" s="229"/>
      <c r="Y30" s="229"/>
      <c r="Z30" s="229"/>
    </row>
    <row r="31" spans="1:26" s="44" customFormat="1" ht="12.75">
      <c r="A31" s="81"/>
      <c r="B31" s="98"/>
      <c r="C31" s="187"/>
      <c r="D31" s="205" t="s">
        <v>32</v>
      </c>
      <c r="E31" s="195"/>
      <c r="F31" s="311"/>
      <c r="G31" s="191"/>
      <c r="H31" s="86"/>
      <c r="I31" s="86"/>
      <c r="J31" s="88"/>
      <c r="K31" s="88"/>
      <c r="L31" s="260">
        <f t="shared" si="4"/>
        <v>0</v>
      </c>
      <c r="M31" s="210"/>
      <c r="N31" s="214" t="str">
        <f t="shared" si="0"/>
        <v> </v>
      </c>
      <c r="O31" s="214" t="str">
        <f t="shared" si="1"/>
        <v> </v>
      </c>
      <c r="P31" s="214" t="str">
        <f t="shared" si="2"/>
        <v> </v>
      </c>
      <c r="Q31" s="214" t="str">
        <f t="shared" si="3"/>
        <v> </v>
      </c>
      <c r="R31" s="166">
        <f t="shared" si="5"/>
        <v>0</v>
      </c>
      <c r="S31" s="167">
        <f>IF($I31&gt;0,IF(AND(I31&lt;=Identification!$B$13,H31&gt;=Identification!$B$11),0,$L31),$L31)</f>
        <v>0</v>
      </c>
      <c r="T31" s="215">
        <f t="shared" si="6"/>
        <v>0</v>
      </c>
      <c r="U31" s="216" t="str">
        <f t="shared" si="7"/>
        <v> </v>
      </c>
      <c r="V31" s="229"/>
      <c r="W31" s="229"/>
      <c r="X31" s="229"/>
      <c r="Y31" s="229"/>
      <c r="Z31" s="229"/>
    </row>
    <row r="32" spans="1:26" s="44" customFormat="1" ht="12.75">
      <c r="A32" s="81"/>
      <c r="B32" s="98"/>
      <c r="C32" s="187"/>
      <c r="D32" s="205" t="s">
        <v>33</v>
      </c>
      <c r="E32" s="195"/>
      <c r="F32" s="311"/>
      <c r="G32" s="191"/>
      <c r="H32" s="86"/>
      <c r="I32" s="86"/>
      <c r="J32" s="88"/>
      <c r="K32" s="88"/>
      <c r="L32" s="260">
        <f t="shared" si="4"/>
        <v>0</v>
      </c>
      <c r="M32" s="210"/>
      <c r="N32" s="214" t="str">
        <f t="shared" si="0"/>
        <v> </v>
      </c>
      <c r="O32" s="214" t="str">
        <f t="shared" si="1"/>
        <v> </v>
      </c>
      <c r="P32" s="214" t="str">
        <f t="shared" si="2"/>
        <v> </v>
      </c>
      <c r="Q32" s="214" t="str">
        <f t="shared" si="3"/>
        <v> </v>
      </c>
      <c r="R32" s="166">
        <f t="shared" si="5"/>
        <v>0</v>
      </c>
      <c r="S32" s="167">
        <f>IF($I32&gt;0,IF(AND(I32&lt;=Identification!$B$13,H32&gt;=Identification!$B$11),0,$L32),$L32)</f>
        <v>0</v>
      </c>
      <c r="T32" s="215">
        <f t="shared" si="6"/>
        <v>0</v>
      </c>
      <c r="U32" s="216" t="str">
        <f t="shared" si="7"/>
        <v> </v>
      </c>
      <c r="V32" s="229"/>
      <c r="W32" s="229"/>
      <c r="X32" s="229"/>
      <c r="Y32" s="229"/>
      <c r="Z32" s="229"/>
    </row>
    <row r="33" spans="1:26" s="44" customFormat="1" ht="12.75">
      <c r="A33" s="81"/>
      <c r="B33" s="98"/>
      <c r="C33" s="187"/>
      <c r="D33" s="205" t="s">
        <v>34</v>
      </c>
      <c r="E33" s="195"/>
      <c r="F33" s="311"/>
      <c r="G33" s="191"/>
      <c r="H33" s="86"/>
      <c r="I33" s="86"/>
      <c r="J33" s="88"/>
      <c r="K33" s="88"/>
      <c r="L33" s="260">
        <f t="shared" si="4"/>
        <v>0</v>
      </c>
      <c r="M33" s="210"/>
      <c r="N33" s="214" t="str">
        <f t="shared" si="0"/>
        <v> </v>
      </c>
      <c r="O33" s="214" t="str">
        <f t="shared" si="1"/>
        <v> </v>
      </c>
      <c r="P33" s="214" t="str">
        <f t="shared" si="2"/>
        <v> </v>
      </c>
      <c r="Q33" s="214" t="str">
        <f t="shared" si="3"/>
        <v> </v>
      </c>
      <c r="R33" s="166">
        <f t="shared" si="5"/>
        <v>0</v>
      </c>
      <c r="S33" s="167">
        <f>IF($I33&gt;0,IF(AND(I33&lt;=Identification!$B$13,H33&gt;=Identification!$B$11),0,$L33),$L33)</f>
        <v>0</v>
      </c>
      <c r="T33" s="215">
        <f t="shared" si="6"/>
        <v>0</v>
      </c>
      <c r="U33" s="216" t="str">
        <f t="shared" si="7"/>
        <v> </v>
      </c>
      <c r="V33" s="229"/>
      <c r="W33" s="229"/>
      <c r="X33" s="229"/>
      <c r="Y33" s="229"/>
      <c r="Z33" s="229"/>
    </row>
    <row r="34" spans="1:26" s="44" customFormat="1" ht="12.75">
      <c r="A34" s="81"/>
      <c r="B34" s="98"/>
      <c r="C34" s="187"/>
      <c r="D34" s="205" t="s">
        <v>35</v>
      </c>
      <c r="E34" s="195"/>
      <c r="F34" s="311"/>
      <c r="G34" s="191"/>
      <c r="H34" s="86"/>
      <c r="I34" s="86"/>
      <c r="J34" s="88"/>
      <c r="K34" s="88"/>
      <c r="L34" s="260">
        <f t="shared" si="4"/>
        <v>0</v>
      </c>
      <c r="M34" s="210"/>
      <c r="N34" s="214" t="str">
        <f t="shared" si="0"/>
        <v> </v>
      </c>
      <c r="O34" s="214" t="str">
        <f t="shared" si="1"/>
        <v> </v>
      </c>
      <c r="P34" s="214" t="str">
        <f t="shared" si="2"/>
        <v> </v>
      </c>
      <c r="Q34" s="214" t="str">
        <f t="shared" si="3"/>
        <v> </v>
      </c>
      <c r="R34" s="166">
        <f t="shared" si="5"/>
        <v>0</v>
      </c>
      <c r="S34" s="167">
        <f>IF($I34&gt;0,IF(AND(I34&lt;=Identification!$B$13,H34&gt;=Identification!$B$11),0,$L34),$L34)</f>
        <v>0</v>
      </c>
      <c r="T34" s="215">
        <f t="shared" si="6"/>
        <v>0</v>
      </c>
      <c r="U34" s="216" t="str">
        <f t="shared" si="7"/>
        <v> </v>
      </c>
      <c r="V34" s="229"/>
      <c r="W34" s="229"/>
      <c r="X34" s="229"/>
      <c r="Y34" s="229"/>
      <c r="Z34" s="229"/>
    </row>
    <row r="35" spans="1:26" s="44" customFormat="1" ht="12.75">
      <c r="A35" s="81"/>
      <c r="B35" s="98"/>
      <c r="C35" s="187"/>
      <c r="D35" s="205" t="s">
        <v>36</v>
      </c>
      <c r="E35" s="195"/>
      <c r="F35" s="311"/>
      <c r="G35" s="191"/>
      <c r="H35" s="86"/>
      <c r="I35" s="86"/>
      <c r="J35" s="88"/>
      <c r="K35" s="88"/>
      <c r="L35" s="260">
        <f t="shared" si="4"/>
        <v>0</v>
      </c>
      <c r="M35" s="210"/>
      <c r="N35" s="214" t="str">
        <f t="shared" si="0"/>
        <v> </v>
      </c>
      <c r="O35" s="214" t="str">
        <f t="shared" si="1"/>
        <v> </v>
      </c>
      <c r="P35" s="214" t="str">
        <f t="shared" si="2"/>
        <v> </v>
      </c>
      <c r="Q35" s="214" t="str">
        <f t="shared" si="3"/>
        <v> </v>
      </c>
      <c r="R35" s="166">
        <f t="shared" si="5"/>
        <v>0</v>
      </c>
      <c r="S35" s="167">
        <f>IF($I35&gt;0,IF(AND(I35&lt;=Identification!$B$13,H35&gt;=Identification!$B$11),0,$L35),$L35)</f>
        <v>0</v>
      </c>
      <c r="T35" s="215">
        <f t="shared" si="6"/>
        <v>0</v>
      </c>
      <c r="U35" s="216" t="str">
        <f t="shared" si="7"/>
        <v> </v>
      </c>
      <c r="V35" s="229"/>
      <c r="W35" s="229"/>
      <c r="X35" s="229"/>
      <c r="Y35" s="229"/>
      <c r="Z35" s="229"/>
    </row>
    <row r="36" spans="1:26" s="44" customFormat="1" ht="12.75">
      <c r="A36" s="81"/>
      <c r="B36" s="98"/>
      <c r="C36" s="187"/>
      <c r="D36" s="205" t="s">
        <v>37</v>
      </c>
      <c r="E36" s="195"/>
      <c r="F36" s="311"/>
      <c r="G36" s="191"/>
      <c r="H36" s="86"/>
      <c r="I36" s="86"/>
      <c r="J36" s="88"/>
      <c r="K36" s="88"/>
      <c r="L36" s="260">
        <f t="shared" si="4"/>
        <v>0</v>
      </c>
      <c r="M36" s="210"/>
      <c r="N36" s="214" t="str">
        <f t="shared" si="0"/>
        <v> </v>
      </c>
      <c r="O36" s="214" t="str">
        <f t="shared" si="1"/>
        <v> </v>
      </c>
      <c r="P36" s="214" t="str">
        <f t="shared" si="2"/>
        <v> </v>
      </c>
      <c r="Q36" s="214" t="str">
        <f t="shared" si="3"/>
        <v> </v>
      </c>
      <c r="R36" s="166">
        <f t="shared" si="5"/>
        <v>0</v>
      </c>
      <c r="S36" s="167">
        <f>IF($I36&gt;0,IF(AND(I36&lt;=Identification!$B$13,H36&gt;=Identification!$B$11),0,$L36),$L36)</f>
        <v>0</v>
      </c>
      <c r="T36" s="215">
        <f t="shared" si="6"/>
        <v>0</v>
      </c>
      <c r="U36" s="216" t="str">
        <f t="shared" si="7"/>
        <v> </v>
      </c>
      <c r="V36" s="229"/>
      <c r="W36" s="229"/>
      <c r="X36" s="229"/>
      <c r="Y36" s="229"/>
      <c r="Z36" s="229"/>
    </row>
    <row r="37" spans="1:26" s="44" customFormat="1" ht="12.75">
      <c r="A37" s="81"/>
      <c r="B37" s="98"/>
      <c r="C37" s="187"/>
      <c r="D37" s="205" t="s">
        <v>38</v>
      </c>
      <c r="E37" s="195"/>
      <c r="F37" s="311"/>
      <c r="G37" s="191"/>
      <c r="H37" s="86"/>
      <c r="I37" s="86"/>
      <c r="J37" s="88"/>
      <c r="K37" s="88"/>
      <c r="L37" s="260">
        <f t="shared" si="4"/>
        <v>0</v>
      </c>
      <c r="M37" s="210"/>
      <c r="N37" s="214" t="str">
        <f t="shared" si="0"/>
        <v> </v>
      </c>
      <c r="O37" s="214" t="str">
        <f t="shared" si="1"/>
        <v> </v>
      </c>
      <c r="P37" s="214" t="str">
        <f t="shared" si="2"/>
        <v> </v>
      </c>
      <c r="Q37" s="214" t="str">
        <f t="shared" si="3"/>
        <v> </v>
      </c>
      <c r="R37" s="166">
        <f t="shared" si="5"/>
        <v>0</v>
      </c>
      <c r="S37" s="167">
        <f>IF($I37&gt;0,IF(AND(I37&lt;=Identification!$B$13,H37&gt;=Identification!$B$11),0,$L37),$L37)</f>
        <v>0</v>
      </c>
      <c r="T37" s="215">
        <f t="shared" si="6"/>
        <v>0</v>
      </c>
      <c r="U37" s="216" t="str">
        <f t="shared" si="7"/>
        <v> </v>
      </c>
      <c r="V37" s="229"/>
      <c r="W37" s="229"/>
      <c r="X37" s="229"/>
      <c r="Y37" s="229"/>
      <c r="Z37" s="229"/>
    </row>
    <row r="38" spans="1:26" s="44" customFormat="1" ht="12.75">
      <c r="A38" s="81"/>
      <c r="B38" s="98"/>
      <c r="C38" s="187"/>
      <c r="D38" s="205" t="s">
        <v>39</v>
      </c>
      <c r="E38" s="195"/>
      <c r="F38" s="311"/>
      <c r="G38" s="191"/>
      <c r="H38" s="86"/>
      <c r="I38" s="86"/>
      <c r="J38" s="88"/>
      <c r="K38" s="88"/>
      <c r="L38" s="260">
        <f t="shared" si="4"/>
        <v>0</v>
      </c>
      <c r="M38" s="210"/>
      <c r="N38" s="214" t="str">
        <f t="shared" si="0"/>
        <v> </v>
      </c>
      <c r="O38" s="214" t="str">
        <f t="shared" si="1"/>
        <v> </v>
      </c>
      <c r="P38" s="214" t="str">
        <f t="shared" si="2"/>
        <v> </v>
      </c>
      <c r="Q38" s="214" t="str">
        <f t="shared" si="3"/>
        <v> </v>
      </c>
      <c r="R38" s="166">
        <f t="shared" si="5"/>
        <v>0</v>
      </c>
      <c r="S38" s="167">
        <f>IF($I38&gt;0,IF(AND(I38&lt;=Identification!$B$13,H38&gt;=Identification!$B$11),0,$L38),$L38)</f>
        <v>0</v>
      </c>
      <c r="T38" s="215">
        <f t="shared" si="6"/>
        <v>0</v>
      </c>
      <c r="U38" s="216" t="str">
        <f t="shared" si="7"/>
        <v> </v>
      </c>
      <c r="V38" s="229"/>
      <c r="W38" s="229"/>
      <c r="X38" s="229"/>
      <c r="Y38" s="229"/>
      <c r="Z38" s="229"/>
    </row>
    <row r="39" spans="1:26" s="44" customFormat="1" ht="12.75">
      <c r="A39" s="81"/>
      <c r="B39" s="98"/>
      <c r="C39" s="187"/>
      <c r="D39" s="205" t="s">
        <v>40</v>
      </c>
      <c r="E39" s="195"/>
      <c r="F39" s="311"/>
      <c r="G39" s="191"/>
      <c r="H39" s="86"/>
      <c r="I39" s="86"/>
      <c r="J39" s="88"/>
      <c r="K39" s="88"/>
      <c r="L39" s="260">
        <f t="shared" si="4"/>
        <v>0</v>
      </c>
      <c r="M39" s="210"/>
      <c r="N39" s="214" t="str">
        <f aca="true" t="shared" si="8" ref="N39:N70">IF(F39=1,IF(K39&gt;LOOKUP(C39,ORIGIN,MANAGER),-(LOOKUP(C39,ORIGIN,MANAGER)-K39)*J39,0)," ")</f>
        <v> </v>
      </c>
      <c r="O39" s="214" t="str">
        <f aca="true" t="shared" si="9" ref="O39:O70">IF(F39=2,IF(K39&gt;LOOKUP(C39,ORIGIN,RESEARCHER),-(LOOKUP(C39,ORIGIN,RESEARCHER)-K39)*J39,0)," ")</f>
        <v> </v>
      </c>
      <c r="P39" s="214" t="str">
        <f aca="true" t="shared" si="10" ref="P39:P70">IF(F39=3,IF(K39&gt;LOOKUP(C39,ORIGIN,TECHNICAL),-(LOOKUP(C39,ORIGIN,TECHNICAL)-K39)*J39,0)," ")</f>
        <v> </v>
      </c>
      <c r="Q39" s="214" t="str">
        <f aca="true" t="shared" si="11" ref="Q39:Q70">IF(F39=4,IF(K39&gt;LOOKUP(C39,ORIGIN,ADMINISTRATIVE),-(LOOKUP(C39,ORIGIN,ADMINISTRATIVE)-K39)*J39,0)," ")</f>
        <v> </v>
      </c>
      <c r="R39" s="166">
        <f t="shared" si="5"/>
        <v>0</v>
      </c>
      <c r="S39" s="167">
        <f>IF($I39&gt;0,IF(AND(I39&lt;=Identification!$B$13,H39&gt;=Identification!$B$11),0,$L39),$L39)</f>
        <v>0</v>
      </c>
      <c r="T39" s="215">
        <f t="shared" si="6"/>
        <v>0</v>
      </c>
      <c r="U39" s="216" t="str">
        <f t="shared" si="7"/>
        <v> </v>
      </c>
      <c r="V39" s="229"/>
      <c r="W39" s="229"/>
      <c r="X39" s="229"/>
      <c r="Y39" s="229"/>
      <c r="Z39" s="229"/>
    </row>
    <row r="40" spans="1:26" s="44" customFormat="1" ht="12.75">
      <c r="A40" s="81"/>
      <c r="B40" s="98"/>
      <c r="C40" s="187"/>
      <c r="D40" s="205" t="s">
        <v>41</v>
      </c>
      <c r="E40" s="195"/>
      <c r="F40" s="311"/>
      <c r="G40" s="191"/>
      <c r="H40" s="86"/>
      <c r="I40" s="86"/>
      <c r="J40" s="88"/>
      <c r="K40" s="88"/>
      <c r="L40" s="260">
        <f t="shared" si="4"/>
        <v>0</v>
      </c>
      <c r="M40" s="210"/>
      <c r="N40" s="214" t="str">
        <f t="shared" si="8"/>
        <v> </v>
      </c>
      <c r="O40" s="214" t="str">
        <f t="shared" si="9"/>
        <v> </v>
      </c>
      <c r="P40" s="214" t="str">
        <f t="shared" si="10"/>
        <v> </v>
      </c>
      <c r="Q40" s="214" t="str">
        <f t="shared" si="11"/>
        <v> </v>
      </c>
      <c r="R40" s="166">
        <f t="shared" si="5"/>
        <v>0</v>
      </c>
      <c r="S40" s="167">
        <f>IF($I40&gt;0,IF(AND(I40&lt;=Identification!$B$13,H40&gt;=Identification!$B$11),0,$L40),$L40)</f>
        <v>0</v>
      </c>
      <c r="T40" s="215">
        <f t="shared" si="6"/>
        <v>0</v>
      </c>
      <c r="U40" s="216" t="str">
        <f t="shared" si="7"/>
        <v> </v>
      </c>
      <c r="V40" s="229"/>
      <c r="W40" s="229"/>
      <c r="X40" s="229"/>
      <c r="Y40" s="229"/>
      <c r="Z40" s="229"/>
    </row>
    <row r="41" spans="1:26" s="44" customFormat="1" ht="12.75">
      <c r="A41" s="81"/>
      <c r="B41" s="98"/>
      <c r="C41" s="187"/>
      <c r="D41" s="205" t="s">
        <v>42</v>
      </c>
      <c r="E41" s="195"/>
      <c r="F41" s="311"/>
      <c r="G41" s="191"/>
      <c r="H41" s="86"/>
      <c r="I41" s="86"/>
      <c r="J41" s="88"/>
      <c r="K41" s="88"/>
      <c r="L41" s="260">
        <f t="shared" si="4"/>
        <v>0</v>
      </c>
      <c r="M41" s="210"/>
      <c r="N41" s="214" t="str">
        <f t="shared" si="8"/>
        <v> </v>
      </c>
      <c r="O41" s="214" t="str">
        <f t="shared" si="9"/>
        <v> </v>
      </c>
      <c r="P41" s="214" t="str">
        <f t="shared" si="10"/>
        <v> </v>
      </c>
      <c r="Q41" s="214" t="str">
        <f t="shared" si="11"/>
        <v> </v>
      </c>
      <c r="R41" s="166">
        <f t="shared" si="5"/>
        <v>0</v>
      </c>
      <c r="S41" s="167">
        <f>IF($I41&gt;0,IF(AND(I41&lt;=Identification!$B$13,H41&gt;=Identification!$B$11),0,$L41),$L41)</f>
        <v>0</v>
      </c>
      <c r="T41" s="215">
        <f t="shared" si="6"/>
        <v>0</v>
      </c>
      <c r="U41" s="216" t="str">
        <f t="shared" si="7"/>
        <v> </v>
      </c>
      <c r="V41" s="229"/>
      <c r="W41" s="229"/>
      <c r="X41" s="229"/>
      <c r="Y41" s="229"/>
      <c r="Z41" s="229"/>
    </row>
    <row r="42" spans="1:26" s="44" customFormat="1" ht="12.75">
      <c r="A42" s="81"/>
      <c r="B42" s="98"/>
      <c r="C42" s="187"/>
      <c r="D42" s="205" t="s">
        <v>43</v>
      </c>
      <c r="E42" s="195"/>
      <c r="F42" s="311"/>
      <c r="G42" s="191"/>
      <c r="H42" s="86"/>
      <c r="I42" s="86"/>
      <c r="J42" s="88"/>
      <c r="K42" s="88"/>
      <c r="L42" s="260">
        <f t="shared" si="4"/>
        <v>0</v>
      </c>
      <c r="M42" s="210"/>
      <c r="N42" s="214" t="str">
        <f t="shared" si="8"/>
        <v> </v>
      </c>
      <c r="O42" s="214" t="str">
        <f t="shared" si="9"/>
        <v> </v>
      </c>
      <c r="P42" s="214" t="str">
        <f t="shared" si="10"/>
        <v> </v>
      </c>
      <c r="Q42" s="214" t="str">
        <f t="shared" si="11"/>
        <v> </v>
      </c>
      <c r="R42" s="166">
        <f t="shared" si="5"/>
        <v>0</v>
      </c>
      <c r="S42" s="167">
        <f>IF($I42&gt;0,IF(AND(I42&lt;=Identification!$B$13,H42&gt;=Identification!$B$11),0,$L42),$L42)</f>
        <v>0</v>
      </c>
      <c r="T42" s="215">
        <f t="shared" si="6"/>
        <v>0</v>
      </c>
      <c r="U42" s="216" t="str">
        <f t="shared" si="7"/>
        <v> </v>
      </c>
      <c r="V42" s="229"/>
      <c r="W42" s="229"/>
      <c r="X42" s="229"/>
      <c r="Y42" s="229"/>
      <c r="Z42" s="229"/>
    </row>
    <row r="43" spans="1:26" s="44" customFormat="1" ht="12.75">
      <c r="A43" s="81"/>
      <c r="B43" s="98"/>
      <c r="C43" s="187"/>
      <c r="D43" s="205" t="s">
        <v>44</v>
      </c>
      <c r="E43" s="195"/>
      <c r="F43" s="311"/>
      <c r="G43" s="191"/>
      <c r="H43" s="86"/>
      <c r="I43" s="86"/>
      <c r="J43" s="88"/>
      <c r="K43" s="88"/>
      <c r="L43" s="260">
        <f t="shared" si="4"/>
        <v>0</v>
      </c>
      <c r="M43" s="210"/>
      <c r="N43" s="214" t="str">
        <f t="shared" si="8"/>
        <v> </v>
      </c>
      <c r="O43" s="214" t="str">
        <f t="shared" si="9"/>
        <v> </v>
      </c>
      <c r="P43" s="214" t="str">
        <f t="shared" si="10"/>
        <v> </v>
      </c>
      <c r="Q43" s="214" t="str">
        <f t="shared" si="11"/>
        <v> </v>
      </c>
      <c r="R43" s="166">
        <f t="shared" si="5"/>
        <v>0</v>
      </c>
      <c r="S43" s="167">
        <f>IF($I43&gt;0,IF(AND(I43&lt;=Identification!$B$13,H43&gt;=Identification!$B$11),0,$L43),$L43)</f>
        <v>0</v>
      </c>
      <c r="T43" s="215">
        <f t="shared" si="6"/>
        <v>0</v>
      </c>
      <c r="U43" s="216" t="str">
        <f t="shared" si="7"/>
        <v> </v>
      </c>
      <c r="V43" s="229"/>
      <c r="W43" s="229"/>
      <c r="X43" s="229"/>
      <c r="Y43" s="229"/>
      <c r="Z43" s="229"/>
    </row>
    <row r="44" spans="1:26" s="44" customFormat="1" ht="12.75">
      <c r="A44" s="81"/>
      <c r="B44" s="98"/>
      <c r="C44" s="187"/>
      <c r="D44" s="205" t="s">
        <v>45</v>
      </c>
      <c r="E44" s="195"/>
      <c r="F44" s="311"/>
      <c r="G44" s="191"/>
      <c r="H44" s="86"/>
      <c r="I44" s="86"/>
      <c r="J44" s="88"/>
      <c r="K44" s="88"/>
      <c r="L44" s="260">
        <f t="shared" si="4"/>
        <v>0</v>
      </c>
      <c r="M44" s="210"/>
      <c r="N44" s="214" t="str">
        <f t="shared" si="8"/>
        <v> </v>
      </c>
      <c r="O44" s="214" t="str">
        <f t="shared" si="9"/>
        <v> </v>
      </c>
      <c r="P44" s="214" t="str">
        <f t="shared" si="10"/>
        <v> </v>
      </c>
      <c r="Q44" s="214" t="str">
        <f t="shared" si="11"/>
        <v> </v>
      </c>
      <c r="R44" s="166">
        <f t="shared" si="5"/>
        <v>0</v>
      </c>
      <c r="S44" s="167">
        <f>IF($I44&gt;0,IF(AND(I44&lt;=Identification!$B$13,H44&gt;=Identification!$B$11),0,$L44),$L44)</f>
        <v>0</v>
      </c>
      <c r="T44" s="215">
        <f t="shared" si="6"/>
        <v>0</v>
      </c>
      <c r="U44" s="216" t="str">
        <f t="shared" si="7"/>
        <v> </v>
      </c>
      <c r="V44" s="229"/>
      <c r="W44" s="229"/>
      <c r="X44" s="229"/>
      <c r="Y44" s="229"/>
      <c r="Z44" s="229"/>
    </row>
    <row r="45" spans="1:26" s="44" customFormat="1" ht="12.75">
      <c r="A45" s="81"/>
      <c r="B45" s="98"/>
      <c r="C45" s="187"/>
      <c r="D45" s="205" t="s">
        <v>46</v>
      </c>
      <c r="E45" s="195"/>
      <c r="F45" s="311"/>
      <c r="G45" s="191"/>
      <c r="H45" s="86"/>
      <c r="I45" s="86"/>
      <c r="J45" s="88"/>
      <c r="K45" s="88"/>
      <c r="L45" s="260">
        <f t="shared" si="4"/>
        <v>0</v>
      </c>
      <c r="M45" s="210"/>
      <c r="N45" s="214" t="str">
        <f t="shared" si="8"/>
        <v> </v>
      </c>
      <c r="O45" s="214" t="str">
        <f t="shared" si="9"/>
        <v> </v>
      </c>
      <c r="P45" s="214" t="str">
        <f t="shared" si="10"/>
        <v> </v>
      </c>
      <c r="Q45" s="214" t="str">
        <f t="shared" si="11"/>
        <v> </v>
      </c>
      <c r="R45" s="166">
        <f t="shared" si="5"/>
        <v>0</v>
      </c>
      <c r="S45" s="167">
        <f>IF($I45&gt;0,IF(AND(I45&lt;=Identification!$B$13,H45&gt;=Identification!$B$11),0,$L45),$L45)</f>
        <v>0</v>
      </c>
      <c r="T45" s="215">
        <f t="shared" si="6"/>
        <v>0</v>
      </c>
      <c r="U45" s="216" t="str">
        <f t="shared" si="7"/>
        <v> </v>
      </c>
      <c r="V45" s="229"/>
      <c r="W45" s="229"/>
      <c r="X45" s="229"/>
      <c r="Y45" s="229"/>
      <c r="Z45" s="229"/>
    </row>
    <row r="46" spans="1:26" s="44" customFormat="1" ht="12.75">
      <c r="A46" s="81"/>
      <c r="B46" s="98"/>
      <c r="C46" s="187"/>
      <c r="D46" s="205" t="s">
        <v>47</v>
      </c>
      <c r="E46" s="195"/>
      <c r="F46" s="311"/>
      <c r="G46" s="191"/>
      <c r="H46" s="86"/>
      <c r="I46" s="86"/>
      <c r="J46" s="88"/>
      <c r="K46" s="88"/>
      <c r="L46" s="260">
        <f t="shared" si="4"/>
        <v>0</v>
      </c>
      <c r="M46" s="210"/>
      <c r="N46" s="214" t="str">
        <f t="shared" si="8"/>
        <v> </v>
      </c>
      <c r="O46" s="214" t="str">
        <f t="shared" si="9"/>
        <v> </v>
      </c>
      <c r="P46" s="214" t="str">
        <f t="shared" si="10"/>
        <v> </v>
      </c>
      <c r="Q46" s="214" t="str">
        <f t="shared" si="11"/>
        <v> </v>
      </c>
      <c r="R46" s="166">
        <f t="shared" si="5"/>
        <v>0</v>
      </c>
      <c r="S46" s="167">
        <f>IF($I46&gt;0,IF(AND(I46&lt;=Identification!$B$13,H46&gt;=Identification!$B$11),0,$L46),$L46)</f>
        <v>0</v>
      </c>
      <c r="T46" s="215">
        <f t="shared" si="6"/>
        <v>0</v>
      </c>
      <c r="U46" s="216" t="str">
        <f t="shared" si="7"/>
        <v> </v>
      </c>
      <c r="V46" s="229"/>
      <c r="W46" s="229"/>
      <c r="X46" s="229"/>
      <c r="Y46" s="229"/>
      <c r="Z46" s="229"/>
    </row>
    <row r="47" spans="1:26" s="44" customFormat="1" ht="12.75">
      <c r="A47" s="81"/>
      <c r="B47" s="98"/>
      <c r="C47" s="187"/>
      <c r="D47" s="205" t="s">
        <v>48</v>
      </c>
      <c r="E47" s="195"/>
      <c r="F47" s="311"/>
      <c r="G47" s="191"/>
      <c r="H47" s="86"/>
      <c r="I47" s="86"/>
      <c r="J47" s="88"/>
      <c r="K47" s="88"/>
      <c r="L47" s="260">
        <f t="shared" si="4"/>
        <v>0</v>
      </c>
      <c r="M47" s="210"/>
      <c r="N47" s="214" t="str">
        <f t="shared" si="8"/>
        <v> </v>
      </c>
      <c r="O47" s="214" t="str">
        <f t="shared" si="9"/>
        <v> </v>
      </c>
      <c r="P47" s="214" t="str">
        <f t="shared" si="10"/>
        <v> </v>
      </c>
      <c r="Q47" s="214" t="str">
        <f t="shared" si="11"/>
        <v> </v>
      </c>
      <c r="R47" s="166">
        <f t="shared" si="5"/>
        <v>0</v>
      </c>
      <c r="S47" s="167">
        <f>IF($I47&gt;0,IF(AND(I47&lt;=Identification!$B$13,H47&gt;=Identification!$B$11),0,$L47),$L47)</f>
        <v>0</v>
      </c>
      <c r="T47" s="215">
        <f t="shared" si="6"/>
        <v>0</v>
      </c>
      <c r="U47" s="216" t="str">
        <f t="shared" si="7"/>
        <v> </v>
      </c>
      <c r="V47" s="229"/>
      <c r="W47" s="229"/>
      <c r="X47" s="229"/>
      <c r="Y47" s="229"/>
      <c r="Z47" s="229"/>
    </row>
    <row r="48" spans="1:26" s="44" customFormat="1" ht="12.75">
      <c r="A48" s="81"/>
      <c r="B48" s="98"/>
      <c r="C48" s="187"/>
      <c r="D48" s="205" t="s">
        <v>49</v>
      </c>
      <c r="E48" s="195"/>
      <c r="F48" s="311"/>
      <c r="G48" s="191"/>
      <c r="H48" s="86"/>
      <c r="I48" s="86"/>
      <c r="J48" s="88"/>
      <c r="K48" s="88"/>
      <c r="L48" s="260">
        <f t="shared" si="4"/>
        <v>0</v>
      </c>
      <c r="M48" s="210"/>
      <c r="N48" s="214" t="str">
        <f t="shared" si="8"/>
        <v> </v>
      </c>
      <c r="O48" s="214" t="str">
        <f t="shared" si="9"/>
        <v> </v>
      </c>
      <c r="P48" s="214" t="str">
        <f t="shared" si="10"/>
        <v> </v>
      </c>
      <c r="Q48" s="214" t="str">
        <f t="shared" si="11"/>
        <v> </v>
      </c>
      <c r="R48" s="166">
        <f t="shared" si="5"/>
        <v>0</v>
      </c>
      <c r="S48" s="167">
        <f>IF($I48&gt;0,IF(AND(I48&lt;=Identification!$B$13,H48&gt;=Identification!$B$11),0,$L48),$L48)</f>
        <v>0</v>
      </c>
      <c r="T48" s="215">
        <f t="shared" si="6"/>
        <v>0</v>
      </c>
      <c r="U48" s="216" t="str">
        <f t="shared" si="7"/>
        <v> </v>
      </c>
      <c r="V48" s="229"/>
      <c r="W48" s="229"/>
      <c r="X48" s="229"/>
      <c r="Y48" s="229"/>
      <c r="Z48" s="229"/>
    </row>
    <row r="49" spans="1:26" s="44" customFormat="1" ht="12.75">
      <c r="A49" s="81"/>
      <c r="B49" s="98"/>
      <c r="C49" s="187"/>
      <c r="D49" s="205" t="s">
        <v>50</v>
      </c>
      <c r="E49" s="195"/>
      <c r="F49" s="311"/>
      <c r="G49" s="191"/>
      <c r="H49" s="86"/>
      <c r="I49" s="86"/>
      <c r="J49" s="88"/>
      <c r="K49" s="88"/>
      <c r="L49" s="260">
        <f t="shared" si="4"/>
        <v>0</v>
      </c>
      <c r="M49" s="210"/>
      <c r="N49" s="214" t="str">
        <f t="shared" si="8"/>
        <v> </v>
      </c>
      <c r="O49" s="214" t="str">
        <f t="shared" si="9"/>
        <v> </v>
      </c>
      <c r="P49" s="214" t="str">
        <f t="shared" si="10"/>
        <v> </v>
      </c>
      <c r="Q49" s="214" t="str">
        <f t="shared" si="11"/>
        <v> </v>
      </c>
      <c r="R49" s="166">
        <f t="shared" si="5"/>
        <v>0</v>
      </c>
      <c r="S49" s="167">
        <f>IF($I49&gt;0,IF(AND(I49&lt;=Identification!$B$13,H49&gt;=Identification!$B$11),0,$L49),$L49)</f>
        <v>0</v>
      </c>
      <c r="T49" s="215">
        <f t="shared" si="6"/>
        <v>0</v>
      </c>
      <c r="U49" s="216" t="str">
        <f t="shared" si="7"/>
        <v> </v>
      </c>
      <c r="V49" s="229"/>
      <c r="W49" s="229"/>
      <c r="X49" s="229"/>
      <c r="Y49" s="229"/>
      <c r="Z49" s="229"/>
    </row>
    <row r="50" spans="1:26" s="44" customFormat="1" ht="12.75">
      <c r="A50" s="81"/>
      <c r="B50" s="98"/>
      <c r="C50" s="187"/>
      <c r="D50" s="205" t="s">
        <v>51</v>
      </c>
      <c r="E50" s="195"/>
      <c r="F50" s="311"/>
      <c r="G50" s="191"/>
      <c r="H50" s="86"/>
      <c r="I50" s="86"/>
      <c r="J50" s="88"/>
      <c r="K50" s="88"/>
      <c r="L50" s="260">
        <f t="shared" si="4"/>
        <v>0</v>
      </c>
      <c r="M50" s="210"/>
      <c r="N50" s="214" t="str">
        <f t="shared" si="8"/>
        <v> </v>
      </c>
      <c r="O50" s="214" t="str">
        <f t="shared" si="9"/>
        <v> </v>
      </c>
      <c r="P50" s="214" t="str">
        <f t="shared" si="10"/>
        <v> </v>
      </c>
      <c r="Q50" s="214" t="str">
        <f t="shared" si="11"/>
        <v> </v>
      </c>
      <c r="R50" s="166">
        <f t="shared" si="5"/>
        <v>0</v>
      </c>
      <c r="S50" s="167">
        <f>IF($I50&gt;0,IF(AND(I50&lt;=Identification!$B$13,H50&gt;=Identification!$B$11),0,$L50),$L50)</f>
        <v>0</v>
      </c>
      <c r="T50" s="215">
        <f t="shared" si="6"/>
        <v>0</v>
      </c>
      <c r="U50" s="216" t="str">
        <f t="shared" si="7"/>
        <v> </v>
      </c>
      <c r="V50" s="229"/>
      <c r="W50" s="229"/>
      <c r="X50" s="229"/>
      <c r="Y50" s="229"/>
      <c r="Z50" s="229"/>
    </row>
    <row r="51" spans="1:26" s="44" customFormat="1" ht="12.75">
      <c r="A51" s="81"/>
      <c r="B51" s="98"/>
      <c r="C51" s="187"/>
      <c r="D51" s="205" t="s">
        <v>52</v>
      </c>
      <c r="E51" s="195"/>
      <c r="F51" s="311"/>
      <c r="G51" s="191"/>
      <c r="H51" s="86"/>
      <c r="I51" s="86"/>
      <c r="J51" s="88"/>
      <c r="K51" s="88"/>
      <c r="L51" s="260">
        <f t="shared" si="4"/>
        <v>0</v>
      </c>
      <c r="M51" s="210"/>
      <c r="N51" s="214" t="str">
        <f t="shared" si="8"/>
        <v> </v>
      </c>
      <c r="O51" s="214" t="str">
        <f t="shared" si="9"/>
        <v> </v>
      </c>
      <c r="P51" s="214" t="str">
        <f t="shared" si="10"/>
        <v> </v>
      </c>
      <c r="Q51" s="214" t="str">
        <f t="shared" si="11"/>
        <v> </v>
      </c>
      <c r="R51" s="166">
        <f t="shared" si="5"/>
        <v>0</v>
      </c>
      <c r="S51" s="167">
        <f>IF($I51&gt;0,IF(AND(I51&lt;=Identification!$B$13,H51&gt;=Identification!$B$11),0,$L51),$L51)</f>
        <v>0</v>
      </c>
      <c r="T51" s="215">
        <f t="shared" si="6"/>
        <v>0</v>
      </c>
      <c r="U51" s="216" t="str">
        <f t="shared" si="7"/>
        <v> </v>
      </c>
      <c r="V51" s="229"/>
      <c r="W51" s="229"/>
      <c r="X51" s="229"/>
      <c r="Y51" s="229"/>
      <c r="Z51" s="229"/>
    </row>
    <row r="52" spans="1:26" s="44" customFormat="1" ht="12.75">
      <c r="A52" s="81"/>
      <c r="B52" s="98"/>
      <c r="C52" s="187"/>
      <c r="D52" s="205" t="s">
        <v>53</v>
      </c>
      <c r="E52" s="195"/>
      <c r="F52" s="311"/>
      <c r="G52" s="191"/>
      <c r="H52" s="86"/>
      <c r="I52" s="86"/>
      <c r="J52" s="88"/>
      <c r="K52" s="88"/>
      <c r="L52" s="260">
        <f t="shared" si="4"/>
        <v>0</v>
      </c>
      <c r="M52" s="210"/>
      <c r="N52" s="214" t="str">
        <f t="shared" si="8"/>
        <v> </v>
      </c>
      <c r="O52" s="214" t="str">
        <f t="shared" si="9"/>
        <v> </v>
      </c>
      <c r="P52" s="214" t="str">
        <f t="shared" si="10"/>
        <v> </v>
      </c>
      <c r="Q52" s="214" t="str">
        <f t="shared" si="11"/>
        <v> </v>
      </c>
      <c r="R52" s="166">
        <f t="shared" si="5"/>
        <v>0</v>
      </c>
      <c r="S52" s="167">
        <f>IF($I52&gt;0,IF(AND(I52&lt;=Identification!$B$13,H52&gt;=Identification!$B$11),0,$L52),$L52)</f>
        <v>0</v>
      </c>
      <c r="T52" s="215">
        <f t="shared" si="6"/>
        <v>0</v>
      </c>
      <c r="U52" s="216" t="str">
        <f t="shared" si="7"/>
        <v> </v>
      </c>
      <c r="V52" s="229"/>
      <c r="W52" s="229"/>
      <c r="X52" s="229"/>
      <c r="Y52" s="229"/>
      <c r="Z52" s="229"/>
    </row>
    <row r="53" spans="1:26" s="44" customFormat="1" ht="12.75">
      <c r="A53" s="81"/>
      <c r="B53" s="98"/>
      <c r="C53" s="187"/>
      <c r="D53" s="205" t="s">
        <v>54</v>
      </c>
      <c r="E53" s="195"/>
      <c r="F53" s="311"/>
      <c r="G53" s="191"/>
      <c r="H53" s="86"/>
      <c r="I53" s="86"/>
      <c r="J53" s="88"/>
      <c r="K53" s="88"/>
      <c r="L53" s="260">
        <f t="shared" si="4"/>
        <v>0</v>
      </c>
      <c r="M53" s="210"/>
      <c r="N53" s="214" t="str">
        <f t="shared" si="8"/>
        <v> </v>
      </c>
      <c r="O53" s="214" t="str">
        <f t="shared" si="9"/>
        <v> </v>
      </c>
      <c r="P53" s="214" t="str">
        <f t="shared" si="10"/>
        <v> </v>
      </c>
      <c r="Q53" s="214" t="str">
        <f t="shared" si="11"/>
        <v> </v>
      </c>
      <c r="R53" s="166">
        <f t="shared" si="5"/>
        <v>0</v>
      </c>
      <c r="S53" s="167">
        <f>IF($I53&gt;0,IF(AND(I53&lt;=Identification!$B$13,H53&gt;=Identification!$B$11),0,$L53),$L53)</f>
        <v>0</v>
      </c>
      <c r="T53" s="215">
        <f t="shared" si="6"/>
        <v>0</v>
      </c>
      <c r="U53" s="216" t="str">
        <f t="shared" si="7"/>
        <v> </v>
      </c>
      <c r="V53" s="229"/>
      <c r="W53" s="229"/>
      <c r="X53" s="229"/>
      <c r="Y53" s="229"/>
      <c r="Z53" s="229"/>
    </row>
    <row r="54" spans="1:26" s="44" customFormat="1" ht="12.75">
      <c r="A54" s="81"/>
      <c r="B54" s="98"/>
      <c r="C54" s="187"/>
      <c r="D54" s="205" t="s">
        <v>55</v>
      </c>
      <c r="E54" s="195"/>
      <c r="F54" s="311"/>
      <c r="G54" s="191"/>
      <c r="H54" s="86"/>
      <c r="I54" s="86"/>
      <c r="J54" s="88"/>
      <c r="K54" s="88"/>
      <c r="L54" s="260">
        <f t="shared" si="4"/>
        <v>0</v>
      </c>
      <c r="M54" s="210"/>
      <c r="N54" s="214" t="str">
        <f t="shared" si="8"/>
        <v> </v>
      </c>
      <c r="O54" s="214" t="str">
        <f t="shared" si="9"/>
        <v> </v>
      </c>
      <c r="P54" s="214" t="str">
        <f t="shared" si="10"/>
        <v> </v>
      </c>
      <c r="Q54" s="214" t="str">
        <f t="shared" si="11"/>
        <v> </v>
      </c>
      <c r="R54" s="166">
        <f t="shared" si="5"/>
        <v>0</v>
      </c>
      <c r="S54" s="167">
        <f>IF($I54&gt;0,IF(AND(I54&lt;=Identification!$B$13,H54&gt;=Identification!$B$11),0,$L54),$L54)</f>
        <v>0</v>
      </c>
      <c r="T54" s="215">
        <f t="shared" si="6"/>
        <v>0</v>
      </c>
      <c r="U54" s="216" t="str">
        <f t="shared" si="7"/>
        <v> </v>
      </c>
      <c r="V54" s="229"/>
      <c r="W54" s="229"/>
      <c r="X54" s="229"/>
      <c r="Y54" s="229"/>
      <c r="Z54" s="229"/>
    </row>
    <row r="55" spans="1:26" s="44" customFormat="1" ht="12.75">
      <c r="A55" s="81"/>
      <c r="B55" s="98"/>
      <c r="C55" s="187"/>
      <c r="D55" s="205" t="s">
        <v>56</v>
      </c>
      <c r="E55" s="195"/>
      <c r="F55" s="311"/>
      <c r="G55" s="191"/>
      <c r="H55" s="86"/>
      <c r="I55" s="86"/>
      <c r="J55" s="88"/>
      <c r="K55" s="88"/>
      <c r="L55" s="260">
        <f t="shared" si="4"/>
        <v>0</v>
      </c>
      <c r="M55" s="210"/>
      <c r="N55" s="214" t="str">
        <f t="shared" si="8"/>
        <v> </v>
      </c>
      <c r="O55" s="214" t="str">
        <f t="shared" si="9"/>
        <v> </v>
      </c>
      <c r="P55" s="214" t="str">
        <f t="shared" si="10"/>
        <v> </v>
      </c>
      <c r="Q55" s="214" t="str">
        <f t="shared" si="11"/>
        <v> </v>
      </c>
      <c r="R55" s="166">
        <f t="shared" si="5"/>
        <v>0</v>
      </c>
      <c r="S55" s="167">
        <f>IF($I55&gt;0,IF(AND(I55&lt;=Identification!$B$13,H55&gt;=Identification!$B$11),0,$L55),$L55)</f>
        <v>0</v>
      </c>
      <c r="T55" s="215">
        <f t="shared" si="6"/>
        <v>0</v>
      </c>
      <c r="U55" s="216" t="str">
        <f t="shared" si="7"/>
        <v> </v>
      </c>
      <c r="V55" s="229"/>
      <c r="W55" s="229"/>
      <c r="X55" s="229"/>
      <c r="Y55" s="229"/>
      <c r="Z55" s="229"/>
    </row>
    <row r="56" spans="1:26" s="44" customFormat="1" ht="12.75">
      <c r="A56" s="81"/>
      <c r="B56" s="98"/>
      <c r="C56" s="187"/>
      <c r="D56" s="205" t="s">
        <v>57</v>
      </c>
      <c r="E56" s="195"/>
      <c r="F56" s="311"/>
      <c r="G56" s="191"/>
      <c r="H56" s="86"/>
      <c r="I56" s="86"/>
      <c r="J56" s="88"/>
      <c r="K56" s="88"/>
      <c r="L56" s="260">
        <f t="shared" si="4"/>
        <v>0</v>
      </c>
      <c r="M56" s="210"/>
      <c r="N56" s="214" t="str">
        <f t="shared" si="8"/>
        <v> </v>
      </c>
      <c r="O56" s="214" t="str">
        <f t="shared" si="9"/>
        <v> </v>
      </c>
      <c r="P56" s="214" t="str">
        <f t="shared" si="10"/>
        <v> </v>
      </c>
      <c r="Q56" s="214" t="str">
        <f t="shared" si="11"/>
        <v> </v>
      </c>
      <c r="R56" s="166">
        <f t="shared" si="5"/>
        <v>0</v>
      </c>
      <c r="S56" s="167">
        <f>IF($I56&gt;0,IF(AND(I56&lt;=Identification!$B$13,H56&gt;=Identification!$B$11),0,$L56),$L56)</f>
        <v>0</v>
      </c>
      <c r="T56" s="215">
        <f t="shared" si="6"/>
        <v>0</v>
      </c>
      <c r="U56" s="216" t="str">
        <f t="shared" si="7"/>
        <v> </v>
      </c>
      <c r="V56" s="229"/>
      <c r="W56" s="229"/>
      <c r="X56" s="229"/>
      <c r="Y56" s="229"/>
      <c r="Z56" s="229"/>
    </row>
    <row r="57" spans="1:26" s="44" customFormat="1" ht="12.75">
      <c r="A57" s="81"/>
      <c r="B57" s="98"/>
      <c r="C57" s="187"/>
      <c r="D57" s="205" t="s">
        <v>58</v>
      </c>
      <c r="E57" s="195"/>
      <c r="F57" s="311"/>
      <c r="G57" s="191"/>
      <c r="H57" s="86"/>
      <c r="I57" s="86"/>
      <c r="J57" s="88"/>
      <c r="K57" s="88"/>
      <c r="L57" s="260">
        <f t="shared" si="4"/>
        <v>0</v>
      </c>
      <c r="M57" s="210"/>
      <c r="N57" s="214" t="str">
        <f t="shared" si="8"/>
        <v> </v>
      </c>
      <c r="O57" s="214" t="str">
        <f t="shared" si="9"/>
        <v> </v>
      </c>
      <c r="P57" s="214" t="str">
        <f t="shared" si="10"/>
        <v> </v>
      </c>
      <c r="Q57" s="214" t="str">
        <f t="shared" si="11"/>
        <v> </v>
      </c>
      <c r="R57" s="166">
        <f t="shared" si="5"/>
        <v>0</v>
      </c>
      <c r="S57" s="167">
        <f>IF($I57&gt;0,IF(AND(I57&lt;=Identification!$B$13,H57&gt;=Identification!$B$11),0,$L57),$L57)</f>
        <v>0</v>
      </c>
      <c r="T57" s="215">
        <f t="shared" si="6"/>
        <v>0</v>
      </c>
      <c r="U57" s="216" t="str">
        <f t="shared" si="7"/>
        <v> </v>
      </c>
      <c r="V57" s="229"/>
      <c r="W57" s="229"/>
      <c r="X57" s="229"/>
      <c r="Y57" s="229"/>
      <c r="Z57" s="229"/>
    </row>
    <row r="58" spans="1:26" s="44" customFormat="1" ht="12.75">
      <c r="A58" s="81"/>
      <c r="B58" s="98"/>
      <c r="C58" s="187"/>
      <c r="D58" s="205" t="s">
        <v>59</v>
      </c>
      <c r="E58" s="195"/>
      <c r="F58" s="311"/>
      <c r="G58" s="191"/>
      <c r="H58" s="86"/>
      <c r="I58" s="86"/>
      <c r="J58" s="88"/>
      <c r="K58" s="88"/>
      <c r="L58" s="260">
        <f t="shared" si="4"/>
        <v>0</v>
      </c>
      <c r="M58" s="210"/>
      <c r="N58" s="214" t="str">
        <f t="shared" si="8"/>
        <v> </v>
      </c>
      <c r="O58" s="214" t="str">
        <f t="shared" si="9"/>
        <v> </v>
      </c>
      <c r="P58" s="214" t="str">
        <f t="shared" si="10"/>
        <v> </v>
      </c>
      <c r="Q58" s="214" t="str">
        <f t="shared" si="11"/>
        <v> </v>
      </c>
      <c r="R58" s="166">
        <f t="shared" si="5"/>
        <v>0</v>
      </c>
      <c r="S58" s="167">
        <f>IF($I58&gt;0,IF(AND(I58&lt;=Identification!$B$13,H58&gt;=Identification!$B$11),0,$L58),$L58)</f>
        <v>0</v>
      </c>
      <c r="T58" s="215">
        <f t="shared" si="6"/>
        <v>0</v>
      </c>
      <c r="U58" s="216" t="str">
        <f t="shared" si="7"/>
        <v> </v>
      </c>
      <c r="V58" s="229"/>
      <c r="W58" s="229"/>
      <c r="X58" s="229"/>
      <c r="Y58" s="229"/>
      <c r="Z58" s="229"/>
    </row>
    <row r="59" spans="1:26" s="44" customFormat="1" ht="12.75">
      <c r="A59" s="81"/>
      <c r="B59" s="98"/>
      <c r="C59" s="187"/>
      <c r="D59" s="205" t="s">
        <v>60</v>
      </c>
      <c r="E59" s="195"/>
      <c r="F59" s="311"/>
      <c r="G59" s="191"/>
      <c r="H59" s="86"/>
      <c r="I59" s="86"/>
      <c r="J59" s="88"/>
      <c r="K59" s="88"/>
      <c r="L59" s="260">
        <f t="shared" si="4"/>
        <v>0</v>
      </c>
      <c r="M59" s="210"/>
      <c r="N59" s="214" t="str">
        <f t="shared" si="8"/>
        <v> </v>
      </c>
      <c r="O59" s="214" t="str">
        <f t="shared" si="9"/>
        <v> </v>
      </c>
      <c r="P59" s="214" t="str">
        <f t="shared" si="10"/>
        <v> </v>
      </c>
      <c r="Q59" s="214" t="str">
        <f t="shared" si="11"/>
        <v> </v>
      </c>
      <c r="R59" s="166">
        <f t="shared" si="5"/>
        <v>0</v>
      </c>
      <c r="S59" s="167">
        <f>IF($I59&gt;0,IF(AND(I59&lt;=Identification!$B$13,H59&gt;=Identification!$B$11),0,$L59),$L59)</f>
        <v>0</v>
      </c>
      <c r="T59" s="215">
        <f t="shared" si="6"/>
        <v>0</v>
      </c>
      <c r="U59" s="216" t="str">
        <f t="shared" si="7"/>
        <v> </v>
      </c>
      <c r="V59" s="229"/>
      <c r="W59" s="229"/>
      <c r="X59" s="229"/>
      <c r="Y59" s="229"/>
      <c r="Z59" s="229"/>
    </row>
    <row r="60" spans="1:26" s="44" customFormat="1" ht="12.75">
      <c r="A60" s="81"/>
      <c r="B60" s="98"/>
      <c r="C60" s="187"/>
      <c r="D60" s="205" t="s">
        <v>61</v>
      </c>
      <c r="E60" s="195"/>
      <c r="F60" s="311"/>
      <c r="G60" s="191"/>
      <c r="H60" s="86"/>
      <c r="I60" s="86"/>
      <c r="J60" s="88"/>
      <c r="K60" s="88"/>
      <c r="L60" s="260">
        <f t="shared" si="4"/>
        <v>0</v>
      </c>
      <c r="M60" s="210"/>
      <c r="N60" s="214" t="str">
        <f t="shared" si="8"/>
        <v> </v>
      </c>
      <c r="O60" s="214" t="str">
        <f t="shared" si="9"/>
        <v> </v>
      </c>
      <c r="P60" s="214" t="str">
        <f t="shared" si="10"/>
        <v> </v>
      </c>
      <c r="Q60" s="214" t="str">
        <f t="shared" si="11"/>
        <v> </v>
      </c>
      <c r="R60" s="166">
        <f t="shared" si="5"/>
        <v>0</v>
      </c>
      <c r="S60" s="167">
        <f>IF($I60&gt;0,IF(AND(I60&lt;=Identification!$B$13,H60&gt;=Identification!$B$11),0,$L60),$L60)</f>
        <v>0</v>
      </c>
      <c r="T60" s="215">
        <f t="shared" si="6"/>
        <v>0</v>
      </c>
      <c r="U60" s="216" t="str">
        <f t="shared" si="7"/>
        <v> </v>
      </c>
      <c r="V60" s="229"/>
      <c r="W60" s="229"/>
      <c r="X60" s="229"/>
      <c r="Y60" s="229"/>
      <c r="Z60" s="229"/>
    </row>
    <row r="61" spans="1:26" s="44" customFormat="1" ht="12.75">
      <c r="A61" s="81"/>
      <c r="B61" s="98"/>
      <c r="C61" s="187"/>
      <c r="D61" s="205" t="s">
        <v>62</v>
      </c>
      <c r="E61" s="195"/>
      <c r="F61" s="311"/>
      <c r="G61" s="191"/>
      <c r="H61" s="86"/>
      <c r="I61" s="86"/>
      <c r="J61" s="88"/>
      <c r="K61" s="88"/>
      <c r="L61" s="260">
        <f t="shared" si="4"/>
        <v>0</v>
      </c>
      <c r="M61" s="210"/>
      <c r="N61" s="214" t="str">
        <f t="shared" si="8"/>
        <v> </v>
      </c>
      <c r="O61" s="214" t="str">
        <f t="shared" si="9"/>
        <v> </v>
      </c>
      <c r="P61" s="214" t="str">
        <f t="shared" si="10"/>
        <v> </v>
      </c>
      <c r="Q61" s="214" t="str">
        <f t="shared" si="11"/>
        <v> </v>
      </c>
      <c r="R61" s="166">
        <f t="shared" si="5"/>
        <v>0</v>
      </c>
      <c r="S61" s="167">
        <f>IF($I61&gt;0,IF(AND(I61&lt;=Identification!$B$13,H61&gt;=Identification!$B$11),0,$L61),$L61)</f>
        <v>0</v>
      </c>
      <c r="T61" s="215">
        <f t="shared" si="6"/>
        <v>0</v>
      </c>
      <c r="U61" s="216" t="str">
        <f t="shared" si="7"/>
        <v> </v>
      </c>
      <c r="V61" s="229"/>
      <c r="W61" s="229"/>
      <c r="X61" s="229"/>
      <c r="Y61" s="229"/>
      <c r="Z61" s="229"/>
    </row>
    <row r="62" spans="1:26" s="44" customFormat="1" ht="12.75">
      <c r="A62" s="81"/>
      <c r="B62" s="98"/>
      <c r="C62" s="187"/>
      <c r="D62" s="205" t="s">
        <v>63</v>
      </c>
      <c r="E62" s="195"/>
      <c r="F62" s="311"/>
      <c r="G62" s="191"/>
      <c r="H62" s="86"/>
      <c r="I62" s="86"/>
      <c r="J62" s="88"/>
      <c r="K62" s="88"/>
      <c r="L62" s="260">
        <f t="shared" si="4"/>
        <v>0</v>
      </c>
      <c r="M62" s="210"/>
      <c r="N62" s="214" t="str">
        <f t="shared" si="8"/>
        <v> </v>
      </c>
      <c r="O62" s="214" t="str">
        <f t="shared" si="9"/>
        <v> </v>
      </c>
      <c r="P62" s="214" t="str">
        <f t="shared" si="10"/>
        <v> </v>
      </c>
      <c r="Q62" s="214" t="str">
        <f t="shared" si="11"/>
        <v> </v>
      </c>
      <c r="R62" s="166">
        <f t="shared" si="5"/>
        <v>0</v>
      </c>
      <c r="S62" s="167">
        <f>IF($I62&gt;0,IF(AND(I62&lt;=Identification!$B$13,H62&gt;=Identification!$B$11),0,$L62),$L62)</f>
        <v>0</v>
      </c>
      <c r="T62" s="215">
        <f t="shared" si="6"/>
        <v>0</v>
      </c>
      <c r="U62" s="216" t="str">
        <f t="shared" si="7"/>
        <v> </v>
      </c>
      <c r="V62" s="229"/>
      <c r="W62" s="229"/>
      <c r="X62" s="229"/>
      <c r="Y62" s="229"/>
      <c r="Z62" s="229"/>
    </row>
    <row r="63" spans="1:26" s="44" customFormat="1" ht="12.75">
      <c r="A63" s="81"/>
      <c r="B63" s="98"/>
      <c r="C63" s="187"/>
      <c r="D63" s="205" t="s">
        <v>64</v>
      </c>
      <c r="E63" s="195"/>
      <c r="F63" s="311"/>
      <c r="G63" s="191"/>
      <c r="H63" s="86"/>
      <c r="I63" s="86"/>
      <c r="J63" s="88"/>
      <c r="K63" s="88"/>
      <c r="L63" s="260">
        <f t="shared" si="4"/>
        <v>0</v>
      </c>
      <c r="M63" s="210"/>
      <c r="N63" s="214" t="str">
        <f t="shared" si="8"/>
        <v> </v>
      </c>
      <c r="O63" s="214" t="str">
        <f t="shared" si="9"/>
        <v> </v>
      </c>
      <c r="P63" s="214" t="str">
        <f t="shared" si="10"/>
        <v> </v>
      </c>
      <c r="Q63" s="214" t="str">
        <f t="shared" si="11"/>
        <v> </v>
      </c>
      <c r="R63" s="166">
        <f t="shared" si="5"/>
        <v>0</v>
      </c>
      <c r="S63" s="167">
        <f>IF($I63&gt;0,IF(AND(I63&lt;=Identification!$B$13,H63&gt;=Identification!$B$11),0,$L63),$L63)</f>
        <v>0</v>
      </c>
      <c r="T63" s="215">
        <f t="shared" si="6"/>
        <v>0</v>
      </c>
      <c r="U63" s="216" t="str">
        <f t="shared" si="7"/>
        <v> </v>
      </c>
      <c r="V63" s="229"/>
      <c r="W63" s="229"/>
      <c r="X63" s="229"/>
      <c r="Y63" s="229"/>
      <c r="Z63" s="229"/>
    </row>
    <row r="64" spans="1:26" s="44" customFormat="1" ht="12.75">
      <c r="A64" s="81"/>
      <c r="B64" s="98"/>
      <c r="C64" s="187"/>
      <c r="D64" s="205" t="s">
        <v>65</v>
      </c>
      <c r="E64" s="195"/>
      <c r="F64" s="311"/>
      <c r="G64" s="191"/>
      <c r="H64" s="86"/>
      <c r="I64" s="86"/>
      <c r="J64" s="88"/>
      <c r="K64" s="88"/>
      <c r="L64" s="260">
        <f t="shared" si="4"/>
        <v>0</v>
      </c>
      <c r="M64" s="210"/>
      <c r="N64" s="214" t="str">
        <f t="shared" si="8"/>
        <v> </v>
      </c>
      <c r="O64" s="214" t="str">
        <f t="shared" si="9"/>
        <v> </v>
      </c>
      <c r="P64" s="214" t="str">
        <f t="shared" si="10"/>
        <v> </v>
      </c>
      <c r="Q64" s="214" t="str">
        <f t="shared" si="11"/>
        <v> </v>
      </c>
      <c r="R64" s="166">
        <f t="shared" si="5"/>
        <v>0</v>
      </c>
      <c r="S64" s="167">
        <f>IF($I64&gt;0,IF(AND(I64&lt;=Identification!$B$13,H64&gt;=Identification!$B$11),0,$L64),$L64)</f>
        <v>0</v>
      </c>
      <c r="T64" s="215">
        <f t="shared" si="6"/>
        <v>0</v>
      </c>
      <c r="U64" s="216" t="str">
        <f t="shared" si="7"/>
        <v> </v>
      </c>
      <c r="V64" s="229"/>
      <c r="W64" s="229"/>
      <c r="X64" s="229"/>
      <c r="Y64" s="229"/>
      <c r="Z64" s="229"/>
    </row>
    <row r="65" spans="1:26" s="44" customFormat="1" ht="12.75">
      <c r="A65" s="81"/>
      <c r="B65" s="98"/>
      <c r="C65" s="187"/>
      <c r="D65" s="205" t="s">
        <v>66</v>
      </c>
      <c r="E65" s="195"/>
      <c r="F65" s="311"/>
      <c r="G65" s="191"/>
      <c r="H65" s="86"/>
      <c r="I65" s="86"/>
      <c r="J65" s="88"/>
      <c r="K65" s="88"/>
      <c r="L65" s="260">
        <f t="shared" si="4"/>
        <v>0</v>
      </c>
      <c r="M65" s="210"/>
      <c r="N65" s="214" t="str">
        <f t="shared" si="8"/>
        <v> </v>
      </c>
      <c r="O65" s="214" t="str">
        <f t="shared" si="9"/>
        <v> </v>
      </c>
      <c r="P65" s="214" t="str">
        <f t="shared" si="10"/>
        <v> </v>
      </c>
      <c r="Q65" s="214" t="str">
        <f t="shared" si="11"/>
        <v> </v>
      </c>
      <c r="R65" s="166">
        <f t="shared" si="5"/>
        <v>0</v>
      </c>
      <c r="S65" s="167">
        <f>IF($I65&gt;0,IF(AND(I65&lt;=Identification!$B$13,H65&gt;=Identification!$B$11),0,$L65),$L65)</f>
        <v>0</v>
      </c>
      <c r="T65" s="215">
        <f t="shared" si="6"/>
        <v>0</v>
      </c>
      <c r="U65" s="216" t="str">
        <f t="shared" si="7"/>
        <v> </v>
      </c>
      <c r="V65" s="229"/>
      <c r="W65" s="229"/>
      <c r="X65" s="229"/>
      <c r="Y65" s="229"/>
      <c r="Z65" s="229"/>
    </row>
    <row r="66" spans="1:26" s="44" customFormat="1" ht="12.75">
      <c r="A66" s="81"/>
      <c r="B66" s="98"/>
      <c r="C66" s="187"/>
      <c r="D66" s="205" t="s">
        <v>67</v>
      </c>
      <c r="E66" s="195"/>
      <c r="F66" s="311"/>
      <c r="G66" s="191"/>
      <c r="H66" s="86"/>
      <c r="I66" s="86"/>
      <c r="J66" s="88"/>
      <c r="K66" s="88"/>
      <c r="L66" s="260">
        <f t="shared" si="4"/>
        <v>0</v>
      </c>
      <c r="M66" s="210"/>
      <c r="N66" s="214" t="str">
        <f t="shared" si="8"/>
        <v> </v>
      </c>
      <c r="O66" s="214" t="str">
        <f t="shared" si="9"/>
        <v> </v>
      </c>
      <c r="P66" s="214" t="str">
        <f t="shared" si="10"/>
        <v> </v>
      </c>
      <c r="Q66" s="214" t="str">
        <f t="shared" si="11"/>
        <v> </v>
      </c>
      <c r="R66" s="166">
        <f t="shared" si="5"/>
        <v>0</v>
      </c>
      <c r="S66" s="167">
        <f>IF($I66&gt;0,IF(AND(I66&lt;=Identification!$B$13,H66&gt;=Identification!$B$11),0,$L66),$L66)</f>
        <v>0</v>
      </c>
      <c r="T66" s="215">
        <f t="shared" si="6"/>
        <v>0</v>
      </c>
      <c r="U66" s="216" t="str">
        <f t="shared" si="7"/>
        <v> </v>
      </c>
      <c r="V66" s="229"/>
      <c r="W66" s="229"/>
      <c r="X66" s="229"/>
      <c r="Y66" s="229"/>
      <c r="Z66" s="229"/>
    </row>
    <row r="67" spans="1:26" s="44" customFormat="1" ht="12.75">
      <c r="A67" s="81"/>
      <c r="B67" s="98"/>
      <c r="C67" s="187"/>
      <c r="D67" s="205" t="s">
        <v>68</v>
      </c>
      <c r="E67" s="195"/>
      <c r="F67" s="311"/>
      <c r="G67" s="191"/>
      <c r="H67" s="86"/>
      <c r="I67" s="86"/>
      <c r="J67" s="88"/>
      <c r="K67" s="88"/>
      <c r="L67" s="260">
        <f t="shared" si="4"/>
        <v>0</v>
      </c>
      <c r="M67" s="210"/>
      <c r="N67" s="214" t="str">
        <f t="shared" si="8"/>
        <v> </v>
      </c>
      <c r="O67" s="214" t="str">
        <f t="shared" si="9"/>
        <v> </v>
      </c>
      <c r="P67" s="214" t="str">
        <f t="shared" si="10"/>
        <v> </v>
      </c>
      <c r="Q67" s="214" t="str">
        <f t="shared" si="11"/>
        <v> </v>
      </c>
      <c r="R67" s="166">
        <f t="shared" si="5"/>
        <v>0</v>
      </c>
      <c r="S67" s="167">
        <f>IF($I67&gt;0,IF(AND(I67&lt;=Identification!$B$13,H67&gt;=Identification!$B$11),0,$L67),$L67)</f>
        <v>0</v>
      </c>
      <c r="T67" s="215">
        <f t="shared" si="6"/>
        <v>0</v>
      </c>
      <c r="U67" s="216" t="str">
        <f t="shared" si="7"/>
        <v> </v>
      </c>
      <c r="V67" s="229"/>
      <c r="W67" s="229"/>
      <c r="X67" s="229"/>
      <c r="Y67" s="229"/>
      <c r="Z67" s="229"/>
    </row>
    <row r="68" spans="1:26" s="44" customFormat="1" ht="12.75">
      <c r="A68" s="81"/>
      <c r="B68" s="98"/>
      <c r="C68" s="187"/>
      <c r="D68" s="205" t="s">
        <v>69</v>
      </c>
      <c r="E68" s="195"/>
      <c r="F68" s="311"/>
      <c r="G68" s="191"/>
      <c r="H68" s="86"/>
      <c r="I68" s="86"/>
      <c r="J68" s="88"/>
      <c r="K68" s="88"/>
      <c r="L68" s="260">
        <f t="shared" si="4"/>
        <v>0</v>
      </c>
      <c r="M68" s="210"/>
      <c r="N68" s="214" t="str">
        <f t="shared" si="8"/>
        <v> </v>
      </c>
      <c r="O68" s="214" t="str">
        <f t="shared" si="9"/>
        <v> </v>
      </c>
      <c r="P68" s="214" t="str">
        <f t="shared" si="10"/>
        <v> </v>
      </c>
      <c r="Q68" s="214" t="str">
        <f t="shared" si="11"/>
        <v> </v>
      </c>
      <c r="R68" s="166">
        <f t="shared" si="5"/>
        <v>0</v>
      </c>
      <c r="S68" s="167">
        <f>IF($I68&gt;0,IF(AND(I68&lt;=Identification!$B$13,H68&gt;=Identification!$B$11),0,$L68),$L68)</f>
        <v>0</v>
      </c>
      <c r="T68" s="215">
        <f t="shared" si="6"/>
        <v>0</v>
      </c>
      <c r="U68" s="216" t="str">
        <f t="shared" si="7"/>
        <v> </v>
      </c>
      <c r="V68" s="229"/>
      <c r="W68" s="229"/>
      <c r="X68" s="229"/>
      <c r="Y68" s="229"/>
      <c r="Z68" s="229"/>
    </row>
    <row r="69" spans="1:26" s="44" customFormat="1" ht="12.75">
      <c r="A69" s="81"/>
      <c r="B69" s="98"/>
      <c r="C69" s="187"/>
      <c r="D69" s="205" t="s">
        <v>70</v>
      </c>
      <c r="E69" s="195"/>
      <c r="F69" s="311"/>
      <c r="G69" s="191"/>
      <c r="H69" s="86"/>
      <c r="I69" s="86"/>
      <c r="J69" s="88"/>
      <c r="K69" s="88"/>
      <c r="L69" s="260">
        <f t="shared" si="4"/>
        <v>0</v>
      </c>
      <c r="M69" s="210"/>
      <c r="N69" s="214" t="str">
        <f t="shared" si="8"/>
        <v> </v>
      </c>
      <c r="O69" s="214" t="str">
        <f t="shared" si="9"/>
        <v> </v>
      </c>
      <c r="P69" s="214" t="str">
        <f t="shared" si="10"/>
        <v> </v>
      </c>
      <c r="Q69" s="214" t="str">
        <f t="shared" si="11"/>
        <v> </v>
      </c>
      <c r="R69" s="166">
        <f t="shared" si="5"/>
        <v>0</v>
      </c>
      <c r="S69" s="167">
        <f>IF($I69&gt;0,IF(AND(I69&lt;=Identification!$B$13,H69&gt;=Identification!$B$11),0,$L69),$L69)</f>
        <v>0</v>
      </c>
      <c r="T69" s="215">
        <f t="shared" si="6"/>
        <v>0</v>
      </c>
      <c r="U69" s="216" t="str">
        <f t="shared" si="7"/>
        <v> </v>
      </c>
      <c r="V69" s="229"/>
      <c r="W69" s="229"/>
      <c r="X69" s="229"/>
      <c r="Y69" s="229"/>
      <c r="Z69" s="229"/>
    </row>
    <row r="70" spans="1:26" s="44" customFormat="1" ht="12.75">
      <c r="A70" s="81"/>
      <c r="B70" s="98"/>
      <c r="C70" s="187"/>
      <c r="D70" s="205" t="s">
        <v>71</v>
      </c>
      <c r="E70" s="195"/>
      <c r="F70" s="311"/>
      <c r="G70" s="191"/>
      <c r="H70" s="86"/>
      <c r="I70" s="86"/>
      <c r="J70" s="88"/>
      <c r="K70" s="88"/>
      <c r="L70" s="260">
        <f t="shared" si="4"/>
        <v>0</v>
      </c>
      <c r="M70" s="210"/>
      <c r="N70" s="214" t="str">
        <f t="shared" si="8"/>
        <v> </v>
      </c>
      <c r="O70" s="214" t="str">
        <f t="shared" si="9"/>
        <v> </v>
      </c>
      <c r="P70" s="214" t="str">
        <f t="shared" si="10"/>
        <v> </v>
      </c>
      <c r="Q70" s="214" t="str">
        <f t="shared" si="11"/>
        <v> </v>
      </c>
      <c r="R70" s="166">
        <f t="shared" si="5"/>
        <v>0</v>
      </c>
      <c r="S70" s="167">
        <f>IF($I70&gt;0,IF(AND(I70&lt;=Identification!$B$13,H70&gt;=Identification!$B$11),0,$L70),$L70)</f>
        <v>0</v>
      </c>
      <c r="T70" s="215">
        <f t="shared" si="6"/>
        <v>0</v>
      </c>
      <c r="U70" s="216" t="str">
        <f t="shared" si="7"/>
        <v> </v>
      </c>
      <c r="V70" s="229"/>
      <c r="W70" s="229"/>
      <c r="X70" s="229"/>
      <c r="Y70" s="229"/>
      <c r="Z70" s="229"/>
    </row>
    <row r="71" spans="1:26" s="44" customFormat="1" ht="12.75">
      <c r="A71" s="81"/>
      <c r="B71" s="98"/>
      <c r="C71" s="187"/>
      <c r="D71" s="205" t="s">
        <v>72</v>
      </c>
      <c r="E71" s="195"/>
      <c r="F71" s="311"/>
      <c r="G71" s="191"/>
      <c r="H71" s="86"/>
      <c r="I71" s="86"/>
      <c r="J71" s="88"/>
      <c r="K71" s="88"/>
      <c r="L71" s="260">
        <f t="shared" si="4"/>
        <v>0</v>
      </c>
      <c r="M71" s="210"/>
      <c r="N71" s="214" t="str">
        <f aca="true" t="shared" si="12" ref="N71:N102">IF(F71=1,IF(K71&gt;LOOKUP(C71,ORIGIN,MANAGER),-(LOOKUP(C71,ORIGIN,MANAGER)-K71)*J71,0)," ")</f>
        <v> </v>
      </c>
      <c r="O71" s="214" t="str">
        <f aca="true" t="shared" si="13" ref="O71:O102">IF(F71=2,IF(K71&gt;LOOKUP(C71,ORIGIN,RESEARCHER),-(LOOKUP(C71,ORIGIN,RESEARCHER)-K71)*J71,0)," ")</f>
        <v> </v>
      </c>
      <c r="P71" s="214" t="str">
        <f aca="true" t="shared" si="14" ref="P71:P102">IF(F71=3,IF(K71&gt;LOOKUP(C71,ORIGIN,TECHNICAL),-(LOOKUP(C71,ORIGIN,TECHNICAL)-K71)*J71,0)," ")</f>
        <v> </v>
      </c>
      <c r="Q71" s="214" t="str">
        <f aca="true" t="shared" si="15" ref="Q71:Q102">IF(F71=4,IF(K71&gt;LOOKUP(C71,ORIGIN,ADMINISTRATIVE),-(LOOKUP(C71,ORIGIN,ADMINISTRATIVE)-K71)*J71,0)," ")</f>
        <v> </v>
      </c>
      <c r="R71" s="166">
        <f t="shared" si="5"/>
        <v>0</v>
      </c>
      <c r="S71" s="167">
        <f>IF($I71&gt;0,IF(AND(I71&lt;=Identification!$B$13,H71&gt;=Identification!$B$11),0,$L71),$L71)</f>
        <v>0</v>
      </c>
      <c r="T71" s="215">
        <f t="shared" si="6"/>
        <v>0</v>
      </c>
      <c r="U71" s="216" t="str">
        <f t="shared" si="7"/>
        <v> </v>
      </c>
      <c r="V71" s="229"/>
      <c r="W71" s="229"/>
      <c r="X71" s="229"/>
      <c r="Y71" s="229"/>
      <c r="Z71" s="229"/>
    </row>
    <row r="72" spans="1:26" s="44" customFormat="1" ht="12.75">
      <c r="A72" s="81"/>
      <c r="B72" s="98"/>
      <c r="C72" s="187"/>
      <c r="D72" s="205" t="s">
        <v>73</v>
      </c>
      <c r="E72" s="195"/>
      <c r="F72" s="311"/>
      <c r="G72" s="191"/>
      <c r="H72" s="86"/>
      <c r="I72" s="86"/>
      <c r="J72" s="88"/>
      <c r="K72" s="88"/>
      <c r="L72" s="260">
        <f t="shared" si="4"/>
        <v>0</v>
      </c>
      <c r="M72" s="210"/>
      <c r="N72" s="214" t="str">
        <f t="shared" si="12"/>
        <v> </v>
      </c>
      <c r="O72" s="214" t="str">
        <f t="shared" si="13"/>
        <v> </v>
      </c>
      <c r="P72" s="214" t="str">
        <f t="shared" si="14"/>
        <v> </v>
      </c>
      <c r="Q72" s="214" t="str">
        <f t="shared" si="15"/>
        <v> </v>
      </c>
      <c r="R72" s="166">
        <f aca="true" t="shared" si="16" ref="R72:R126">SUM(N72:Q72)</f>
        <v>0</v>
      </c>
      <c r="S72" s="167">
        <f>IF($I72&gt;0,IF(AND(I72&lt;=Identification!$B$13,H72&gt;=Identification!$B$11),0,$L72),$L72)</f>
        <v>0</v>
      </c>
      <c r="T72" s="215">
        <f aca="true" t="shared" si="17" ref="T72:T126">IF(L72&gt;0,L72-MAX($R72,$S72),0)</f>
        <v>0</v>
      </c>
      <c r="U72" s="216" t="str">
        <f aca="true" t="shared" si="18" ref="U72:U126">IF(R72&gt;0,IF(S72&gt;0,"YES"," ")," ")</f>
        <v> </v>
      </c>
      <c r="V72" s="229"/>
      <c r="W72" s="229"/>
      <c r="X72" s="229"/>
      <c r="Y72" s="229"/>
      <c r="Z72" s="229"/>
    </row>
    <row r="73" spans="1:26" s="44" customFormat="1" ht="12.75">
      <c r="A73" s="81"/>
      <c r="B73" s="98"/>
      <c r="C73" s="187"/>
      <c r="D73" s="205" t="s">
        <v>74</v>
      </c>
      <c r="E73" s="195"/>
      <c r="F73" s="311"/>
      <c r="G73" s="191"/>
      <c r="H73" s="86"/>
      <c r="I73" s="86"/>
      <c r="J73" s="88"/>
      <c r="K73" s="88"/>
      <c r="L73" s="260">
        <f t="shared" si="4"/>
        <v>0</v>
      </c>
      <c r="M73" s="210"/>
      <c r="N73" s="214" t="str">
        <f t="shared" si="12"/>
        <v> </v>
      </c>
      <c r="O73" s="214" t="str">
        <f t="shared" si="13"/>
        <v> </v>
      </c>
      <c r="P73" s="214" t="str">
        <f t="shared" si="14"/>
        <v> </v>
      </c>
      <c r="Q73" s="214" t="str">
        <f t="shared" si="15"/>
        <v> </v>
      </c>
      <c r="R73" s="166">
        <f t="shared" si="16"/>
        <v>0</v>
      </c>
      <c r="S73" s="167">
        <f>IF($I73&gt;0,IF(AND(I73&lt;=Identification!$B$13,H73&gt;=Identification!$B$11),0,$L73),$L73)</f>
        <v>0</v>
      </c>
      <c r="T73" s="215">
        <f t="shared" si="17"/>
        <v>0</v>
      </c>
      <c r="U73" s="216" t="str">
        <f t="shared" si="18"/>
        <v> </v>
      </c>
      <c r="V73" s="229"/>
      <c r="W73" s="229"/>
      <c r="X73" s="229"/>
      <c r="Y73" s="229"/>
      <c r="Z73" s="229"/>
    </row>
    <row r="74" spans="1:26" s="44" customFormat="1" ht="12.75">
      <c r="A74" s="81"/>
      <c r="B74" s="98"/>
      <c r="C74" s="187"/>
      <c r="D74" s="205" t="s">
        <v>75</v>
      </c>
      <c r="E74" s="195"/>
      <c r="F74" s="311"/>
      <c r="G74" s="191"/>
      <c r="H74" s="86"/>
      <c r="I74" s="86"/>
      <c r="J74" s="88"/>
      <c r="K74" s="88"/>
      <c r="L74" s="260">
        <f t="shared" si="4"/>
        <v>0</v>
      </c>
      <c r="M74" s="210"/>
      <c r="N74" s="214" t="str">
        <f t="shared" si="12"/>
        <v> </v>
      </c>
      <c r="O74" s="214" t="str">
        <f t="shared" si="13"/>
        <v> </v>
      </c>
      <c r="P74" s="214" t="str">
        <f t="shared" si="14"/>
        <v> </v>
      </c>
      <c r="Q74" s="214" t="str">
        <f t="shared" si="15"/>
        <v> </v>
      </c>
      <c r="R74" s="166">
        <f t="shared" si="16"/>
        <v>0</v>
      </c>
      <c r="S74" s="167">
        <f>IF($I74&gt;0,IF(AND(I74&lt;=Identification!$B$13,H74&gt;=Identification!$B$11),0,$L74),$L74)</f>
        <v>0</v>
      </c>
      <c r="T74" s="215">
        <f t="shared" si="17"/>
        <v>0</v>
      </c>
      <c r="U74" s="216" t="str">
        <f t="shared" si="18"/>
        <v> </v>
      </c>
      <c r="V74" s="229"/>
      <c r="W74" s="229"/>
      <c r="X74" s="229"/>
      <c r="Y74" s="229"/>
      <c r="Z74" s="229"/>
    </row>
    <row r="75" spans="1:26" s="44" customFormat="1" ht="12.75">
      <c r="A75" s="81"/>
      <c r="B75" s="98"/>
      <c r="C75" s="187"/>
      <c r="D75" s="205" t="s">
        <v>76</v>
      </c>
      <c r="E75" s="195"/>
      <c r="F75" s="311"/>
      <c r="G75" s="191"/>
      <c r="H75" s="86"/>
      <c r="I75" s="86"/>
      <c r="J75" s="88"/>
      <c r="K75" s="88"/>
      <c r="L75" s="260">
        <f t="shared" si="4"/>
        <v>0</v>
      </c>
      <c r="M75" s="210"/>
      <c r="N75" s="214" t="str">
        <f t="shared" si="12"/>
        <v> </v>
      </c>
      <c r="O75" s="214" t="str">
        <f t="shared" si="13"/>
        <v> </v>
      </c>
      <c r="P75" s="214" t="str">
        <f t="shared" si="14"/>
        <v> </v>
      </c>
      <c r="Q75" s="214" t="str">
        <f t="shared" si="15"/>
        <v> </v>
      </c>
      <c r="R75" s="166">
        <f t="shared" si="16"/>
        <v>0</v>
      </c>
      <c r="S75" s="167">
        <f>IF($I75&gt;0,IF(AND(I75&lt;=Identification!$B$13,H75&gt;=Identification!$B$11),0,$L75),$L75)</f>
        <v>0</v>
      </c>
      <c r="T75" s="215">
        <f t="shared" si="17"/>
        <v>0</v>
      </c>
      <c r="U75" s="216" t="str">
        <f t="shared" si="18"/>
        <v> </v>
      </c>
      <c r="V75" s="229"/>
      <c r="W75" s="229"/>
      <c r="X75" s="229"/>
      <c r="Y75" s="229"/>
      <c r="Z75" s="229"/>
    </row>
    <row r="76" spans="1:26" s="44" customFormat="1" ht="12.75">
      <c r="A76" s="81"/>
      <c r="B76" s="98"/>
      <c r="C76" s="187"/>
      <c r="D76" s="205" t="s">
        <v>77</v>
      </c>
      <c r="E76" s="195"/>
      <c r="F76" s="311"/>
      <c r="G76" s="191"/>
      <c r="H76" s="86"/>
      <c r="I76" s="86"/>
      <c r="J76" s="88"/>
      <c r="K76" s="88"/>
      <c r="L76" s="260">
        <f t="shared" si="4"/>
        <v>0</v>
      </c>
      <c r="M76" s="210"/>
      <c r="N76" s="214" t="str">
        <f t="shared" si="12"/>
        <v> </v>
      </c>
      <c r="O76" s="214" t="str">
        <f t="shared" si="13"/>
        <v> </v>
      </c>
      <c r="P76" s="214" t="str">
        <f t="shared" si="14"/>
        <v> </v>
      </c>
      <c r="Q76" s="214" t="str">
        <f t="shared" si="15"/>
        <v> </v>
      </c>
      <c r="R76" s="166">
        <f t="shared" si="16"/>
        <v>0</v>
      </c>
      <c r="S76" s="167">
        <f>IF($I76&gt;0,IF(AND(I76&lt;=Identification!$B$13,H76&gt;=Identification!$B$11),0,$L76),$L76)</f>
        <v>0</v>
      </c>
      <c r="T76" s="215">
        <f t="shared" si="17"/>
        <v>0</v>
      </c>
      <c r="U76" s="216" t="str">
        <f t="shared" si="18"/>
        <v> </v>
      </c>
      <c r="V76" s="229"/>
      <c r="W76" s="229"/>
      <c r="X76" s="229"/>
      <c r="Y76" s="229"/>
      <c r="Z76" s="229"/>
    </row>
    <row r="77" spans="1:26" s="44" customFormat="1" ht="12.75">
      <c r="A77" s="81"/>
      <c r="B77" s="98"/>
      <c r="C77" s="187"/>
      <c r="D77" s="205" t="s">
        <v>78</v>
      </c>
      <c r="E77" s="195"/>
      <c r="F77" s="311"/>
      <c r="G77" s="191"/>
      <c r="H77" s="86"/>
      <c r="I77" s="86"/>
      <c r="J77" s="88"/>
      <c r="K77" s="88"/>
      <c r="L77" s="260">
        <f t="shared" si="4"/>
        <v>0</v>
      </c>
      <c r="M77" s="210"/>
      <c r="N77" s="214" t="str">
        <f t="shared" si="12"/>
        <v> </v>
      </c>
      <c r="O77" s="214" t="str">
        <f t="shared" si="13"/>
        <v> </v>
      </c>
      <c r="P77" s="214" t="str">
        <f t="shared" si="14"/>
        <v> </v>
      </c>
      <c r="Q77" s="214" t="str">
        <f t="shared" si="15"/>
        <v> </v>
      </c>
      <c r="R77" s="166">
        <f t="shared" si="16"/>
        <v>0</v>
      </c>
      <c r="S77" s="167">
        <f>IF($I77&gt;0,IF(AND(I77&lt;=Identification!$B$13,H77&gt;=Identification!$B$11),0,$L77),$L77)</f>
        <v>0</v>
      </c>
      <c r="T77" s="215">
        <f t="shared" si="17"/>
        <v>0</v>
      </c>
      <c r="U77" s="216" t="str">
        <f t="shared" si="18"/>
        <v> </v>
      </c>
      <c r="V77" s="229"/>
      <c r="W77" s="229"/>
      <c r="X77" s="229"/>
      <c r="Y77" s="229"/>
      <c r="Z77" s="229"/>
    </row>
    <row r="78" spans="1:26" s="44" customFormat="1" ht="12.75">
      <c r="A78" s="81"/>
      <c r="B78" s="98"/>
      <c r="C78" s="187"/>
      <c r="D78" s="205" t="s">
        <v>79</v>
      </c>
      <c r="E78" s="195"/>
      <c r="F78" s="311"/>
      <c r="G78" s="191"/>
      <c r="H78" s="86"/>
      <c r="I78" s="86"/>
      <c r="J78" s="88"/>
      <c r="K78" s="88"/>
      <c r="L78" s="260">
        <f t="shared" si="4"/>
        <v>0</v>
      </c>
      <c r="M78" s="210"/>
      <c r="N78" s="214" t="str">
        <f t="shared" si="12"/>
        <v> </v>
      </c>
      <c r="O78" s="214" t="str">
        <f t="shared" si="13"/>
        <v> </v>
      </c>
      <c r="P78" s="214" t="str">
        <f t="shared" si="14"/>
        <v> </v>
      </c>
      <c r="Q78" s="214" t="str">
        <f t="shared" si="15"/>
        <v> </v>
      </c>
      <c r="R78" s="166">
        <f t="shared" si="16"/>
        <v>0</v>
      </c>
      <c r="S78" s="167">
        <f>IF($I78&gt;0,IF(AND(I78&lt;=Identification!$B$13,H78&gt;=Identification!$B$11),0,$L78),$L78)</f>
        <v>0</v>
      </c>
      <c r="T78" s="215">
        <f t="shared" si="17"/>
        <v>0</v>
      </c>
      <c r="U78" s="216" t="str">
        <f t="shared" si="18"/>
        <v> </v>
      </c>
      <c r="V78" s="229"/>
      <c r="W78" s="229"/>
      <c r="X78" s="229"/>
      <c r="Y78" s="229"/>
      <c r="Z78" s="229"/>
    </row>
    <row r="79" spans="1:26" s="44" customFormat="1" ht="12.75">
      <c r="A79" s="81"/>
      <c r="B79" s="98"/>
      <c r="C79" s="187"/>
      <c r="D79" s="205" t="s">
        <v>80</v>
      </c>
      <c r="E79" s="195"/>
      <c r="F79" s="311"/>
      <c r="G79" s="191"/>
      <c r="H79" s="86"/>
      <c r="I79" s="86"/>
      <c r="J79" s="88"/>
      <c r="K79" s="88"/>
      <c r="L79" s="260">
        <f t="shared" si="4"/>
        <v>0</v>
      </c>
      <c r="M79" s="210"/>
      <c r="N79" s="214" t="str">
        <f t="shared" si="12"/>
        <v> </v>
      </c>
      <c r="O79" s="214" t="str">
        <f t="shared" si="13"/>
        <v> </v>
      </c>
      <c r="P79" s="214" t="str">
        <f t="shared" si="14"/>
        <v> </v>
      </c>
      <c r="Q79" s="214" t="str">
        <f t="shared" si="15"/>
        <v> </v>
      </c>
      <c r="R79" s="166">
        <f t="shared" si="16"/>
        <v>0</v>
      </c>
      <c r="S79" s="167">
        <f>IF($I79&gt;0,IF(AND(I79&lt;=Identification!$B$13,H79&gt;=Identification!$B$11),0,$L79),$L79)</f>
        <v>0</v>
      </c>
      <c r="T79" s="215">
        <f t="shared" si="17"/>
        <v>0</v>
      </c>
      <c r="U79" s="216" t="str">
        <f t="shared" si="18"/>
        <v> </v>
      </c>
      <c r="V79" s="229"/>
      <c r="W79" s="229"/>
      <c r="X79" s="229"/>
      <c r="Y79" s="229"/>
      <c r="Z79" s="229"/>
    </row>
    <row r="80" spans="1:26" s="44" customFormat="1" ht="12.75">
      <c r="A80" s="81"/>
      <c r="B80" s="98"/>
      <c r="C80" s="187"/>
      <c r="D80" s="205" t="s">
        <v>81</v>
      </c>
      <c r="E80" s="195"/>
      <c r="F80" s="311"/>
      <c r="G80" s="191"/>
      <c r="H80" s="86"/>
      <c r="I80" s="86"/>
      <c r="J80" s="88"/>
      <c r="K80" s="88"/>
      <c r="L80" s="260">
        <f t="shared" si="4"/>
        <v>0</v>
      </c>
      <c r="M80" s="210"/>
      <c r="N80" s="214" t="str">
        <f t="shared" si="12"/>
        <v> </v>
      </c>
      <c r="O80" s="214" t="str">
        <f t="shared" si="13"/>
        <v> </v>
      </c>
      <c r="P80" s="214" t="str">
        <f t="shared" si="14"/>
        <v> </v>
      </c>
      <c r="Q80" s="214" t="str">
        <f t="shared" si="15"/>
        <v> </v>
      </c>
      <c r="R80" s="166">
        <f t="shared" si="16"/>
        <v>0</v>
      </c>
      <c r="S80" s="167">
        <f>IF($I80&gt;0,IF(AND(I80&lt;=Identification!$B$13,H80&gt;=Identification!$B$11),0,$L80),$L80)</f>
        <v>0</v>
      </c>
      <c r="T80" s="215">
        <f t="shared" si="17"/>
        <v>0</v>
      </c>
      <c r="U80" s="216" t="str">
        <f t="shared" si="18"/>
        <v> </v>
      </c>
      <c r="V80" s="229"/>
      <c r="W80" s="229"/>
      <c r="X80" s="229"/>
      <c r="Y80" s="229"/>
      <c r="Z80" s="229"/>
    </row>
    <row r="81" spans="1:26" s="44" customFormat="1" ht="12.75">
      <c r="A81" s="81"/>
      <c r="B81" s="98"/>
      <c r="C81" s="187"/>
      <c r="D81" s="205" t="s">
        <v>82</v>
      </c>
      <c r="E81" s="195"/>
      <c r="F81" s="311"/>
      <c r="G81" s="191"/>
      <c r="H81" s="86"/>
      <c r="I81" s="86"/>
      <c r="J81" s="88"/>
      <c r="K81" s="88"/>
      <c r="L81" s="260">
        <f t="shared" si="4"/>
        <v>0</v>
      </c>
      <c r="M81" s="210"/>
      <c r="N81" s="214" t="str">
        <f t="shared" si="12"/>
        <v> </v>
      </c>
      <c r="O81" s="214" t="str">
        <f t="shared" si="13"/>
        <v> </v>
      </c>
      <c r="P81" s="214" t="str">
        <f t="shared" si="14"/>
        <v> </v>
      </c>
      <c r="Q81" s="214" t="str">
        <f t="shared" si="15"/>
        <v> </v>
      </c>
      <c r="R81" s="166">
        <f t="shared" si="16"/>
        <v>0</v>
      </c>
      <c r="S81" s="167">
        <f>IF($I81&gt;0,IF(AND(I81&lt;=Identification!$B$13,H81&gt;=Identification!$B$11),0,$L81),$L81)</f>
        <v>0</v>
      </c>
      <c r="T81" s="215">
        <f t="shared" si="17"/>
        <v>0</v>
      </c>
      <c r="U81" s="216" t="str">
        <f t="shared" si="18"/>
        <v> </v>
      </c>
      <c r="V81" s="229"/>
      <c r="W81" s="229"/>
      <c r="X81" s="229"/>
      <c r="Y81" s="229"/>
      <c r="Z81" s="229"/>
    </row>
    <row r="82" spans="1:26" s="44" customFormat="1" ht="12.75">
      <c r="A82" s="81"/>
      <c r="B82" s="98"/>
      <c r="C82" s="187"/>
      <c r="D82" s="205" t="s">
        <v>83</v>
      </c>
      <c r="E82" s="195"/>
      <c r="F82" s="311"/>
      <c r="G82" s="191"/>
      <c r="H82" s="86"/>
      <c r="I82" s="86"/>
      <c r="J82" s="88"/>
      <c r="K82" s="88"/>
      <c r="L82" s="260">
        <f t="shared" si="4"/>
        <v>0</v>
      </c>
      <c r="M82" s="210"/>
      <c r="N82" s="214" t="str">
        <f t="shared" si="12"/>
        <v> </v>
      </c>
      <c r="O82" s="214" t="str">
        <f t="shared" si="13"/>
        <v> </v>
      </c>
      <c r="P82" s="214" t="str">
        <f t="shared" si="14"/>
        <v> </v>
      </c>
      <c r="Q82" s="214" t="str">
        <f t="shared" si="15"/>
        <v> </v>
      </c>
      <c r="R82" s="166">
        <f t="shared" si="16"/>
        <v>0</v>
      </c>
      <c r="S82" s="167">
        <f>IF($I82&gt;0,IF(AND(I82&lt;=Identification!$B$13,H82&gt;=Identification!$B$11),0,$L82),$L82)</f>
        <v>0</v>
      </c>
      <c r="T82" s="215">
        <f t="shared" si="17"/>
        <v>0</v>
      </c>
      <c r="U82" s="216" t="str">
        <f t="shared" si="18"/>
        <v> </v>
      </c>
      <c r="V82" s="229"/>
      <c r="W82" s="229"/>
      <c r="X82" s="229"/>
      <c r="Y82" s="229"/>
      <c r="Z82" s="229"/>
    </row>
    <row r="83" spans="1:26" s="44" customFormat="1" ht="12.75">
      <c r="A83" s="81"/>
      <c r="B83" s="98"/>
      <c r="C83" s="187"/>
      <c r="D83" s="205" t="s">
        <v>84</v>
      </c>
      <c r="E83" s="195"/>
      <c r="F83" s="311"/>
      <c r="G83" s="191"/>
      <c r="H83" s="86"/>
      <c r="I83" s="86"/>
      <c r="J83" s="88"/>
      <c r="K83" s="88"/>
      <c r="L83" s="260">
        <f t="shared" si="4"/>
        <v>0</v>
      </c>
      <c r="M83" s="210"/>
      <c r="N83" s="214" t="str">
        <f t="shared" si="12"/>
        <v> </v>
      </c>
      <c r="O83" s="214" t="str">
        <f t="shared" si="13"/>
        <v> </v>
      </c>
      <c r="P83" s="214" t="str">
        <f t="shared" si="14"/>
        <v> </v>
      </c>
      <c r="Q83" s="214" t="str">
        <f t="shared" si="15"/>
        <v> </v>
      </c>
      <c r="R83" s="166">
        <f t="shared" si="16"/>
        <v>0</v>
      </c>
      <c r="S83" s="167">
        <f>IF($I83&gt;0,IF(AND(I83&lt;=Identification!$B$13,H83&gt;=Identification!$B$11),0,$L83),$L83)</f>
        <v>0</v>
      </c>
      <c r="T83" s="215">
        <f t="shared" si="17"/>
        <v>0</v>
      </c>
      <c r="U83" s="216" t="str">
        <f t="shared" si="18"/>
        <v> </v>
      </c>
      <c r="V83" s="229"/>
      <c r="W83" s="229"/>
      <c r="X83" s="229"/>
      <c r="Y83" s="229"/>
      <c r="Z83" s="229"/>
    </row>
    <row r="84" spans="1:26" s="44" customFormat="1" ht="12.75">
      <c r="A84" s="81"/>
      <c r="B84" s="98"/>
      <c r="C84" s="187"/>
      <c r="D84" s="205" t="s">
        <v>85</v>
      </c>
      <c r="E84" s="195"/>
      <c r="F84" s="311"/>
      <c r="G84" s="191"/>
      <c r="H84" s="86"/>
      <c r="I84" s="86"/>
      <c r="J84" s="88"/>
      <c r="K84" s="88"/>
      <c r="L84" s="260">
        <f t="shared" si="4"/>
        <v>0</v>
      </c>
      <c r="M84" s="210"/>
      <c r="N84" s="214" t="str">
        <f t="shared" si="12"/>
        <v> </v>
      </c>
      <c r="O84" s="214" t="str">
        <f t="shared" si="13"/>
        <v> </v>
      </c>
      <c r="P84" s="214" t="str">
        <f t="shared" si="14"/>
        <v> </v>
      </c>
      <c r="Q84" s="214" t="str">
        <f t="shared" si="15"/>
        <v> </v>
      </c>
      <c r="R84" s="166">
        <f t="shared" si="16"/>
        <v>0</v>
      </c>
      <c r="S84" s="167">
        <f>IF($I84&gt;0,IF(AND(I84&lt;=Identification!$B$13,H84&gt;=Identification!$B$11),0,$L84),$L84)</f>
        <v>0</v>
      </c>
      <c r="T84" s="215">
        <f t="shared" si="17"/>
        <v>0</v>
      </c>
      <c r="U84" s="216" t="str">
        <f t="shared" si="18"/>
        <v> </v>
      </c>
      <c r="V84" s="229"/>
      <c r="W84" s="229"/>
      <c r="X84" s="229"/>
      <c r="Y84" s="229"/>
      <c r="Z84" s="229"/>
    </row>
    <row r="85" spans="1:26" s="44" customFormat="1" ht="12.75">
      <c r="A85" s="81"/>
      <c r="B85" s="98"/>
      <c r="C85" s="187"/>
      <c r="D85" s="205" t="s">
        <v>86</v>
      </c>
      <c r="E85" s="195"/>
      <c r="F85" s="311"/>
      <c r="G85" s="191"/>
      <c r="H85" s="86"/>
      <c r="I85" s="86"/>
      <c r="J85" s="88"/>
      <c r="K85" s="88"/>
      <c r="L85" s="260">
        <f t="shared" si="4"/>
        <v>0</v>
      </c>
      <c r="M85" s="210"/>
      <c r="N85" s="214" t="str">
        <f t="shared" si="12"/>
        <v> </v>
      </c>
      <c r="O85" s="214" t="str">
        <f t="shared" si="13"/>
        <v> </v>
      </c>
      <c r="P85" s="214" t="str">
        <f t="shared" si="14"/>
        <v> </v>
      </c>
      <c r="Q85" s="214" t="str">
        <f t="shared" si="15"/>
        <v> </v>
      </c>
      <c r="R85" s="166">
        <f t="shared" si="16"/>
        <v>0</v>
      </c>
      <c r="S85" s="167">
        <f>IF($I85&gt;0,IF(AND(I85&lt;=Identification!$B$13,H85&gt;=Identification!$B$11),0,$L85),$L85)</f>
        <v>0</v>
      </c>
      <c r="T85" s="215">
        <f t="shared" si="17"/>
        <v>0</v>
      </c>
      <c r="U85" s="216" t="str">
        <f t="shared" si="18"/>
        <v> </v>
      </c>
      <c r="V85" s="229"/>
      <c r="W85" s="229"/>
      <c r="X85" s="229"/>
      <c r="Y85" s="229"/>
      <c r="Z85" s="229"/>
    </row>
    <row r="86" spans="1:26" s="44" customFormat="1" ht="12.75">
      <c r="A86" s="81"/>
      <c r="B86" s="98"/>
      <c r="C86" s="187"/>
      <c r="D86" s="205" t="s">
        <v>87</v>
      </c>
      <c r="E86" s="195"/>
      <c r="F86" s="311"/>
      <c r="G86" s="191"/>
      <c r="H86" s="86"/>
      <c r="I86" s="86"/>
      <c r="J86" s="88"/>
      <c r="K86" s="88"/>
      <c r="L86" s="260">
        <f t="shared" si="4"/>
        <v>0</v>
      </c>
      <c r="M86" s="210"/>
      <c r="N86" s="214" t="str">
        <f t="shared" si="12"/>
        <v> </v>
      </c>
      <c r="O86" s="214" t="str">
        <f t="shared" si="13"/>
        <v> </v>
      </c>
      <c r="P86" s="214" t="str">
        <f t="shared" si="14"/>
        <v> </v>
      </c>
      <c r="Q86" s="214" t="str">
        <f t="shared" si="15"/>
        <v> </v>
      </c>
      <c r="R86" s="166">
        <f t="shared" si="16"/>
        <v>0</v>
      </c>
      <c r="S86" s="167">
        <f>IF($I86&gt;0,IF(AND(I86&lt;=Identification!$B$13,H86&gt;=Identification!$B$11),0,$L86),$L86)</f>
        <v>0</v>
      </c>
      <c r="T86" s="215">
        <f t="shared" si="17"/>
        <v>0</v>
      </c>
      <c r="U86" s="216" t="str">
        <f t="shared" si="18"/>
        <v> </v>
      </c>
      <c r="V86" s="229"/>
      <c r="W86" s="229"/>
      <c r="X86" s="229"/>
      <c r="Y86" s="229"/>
      <c r="Z86" s="229"/>
    </row>
    <row r="87" spans="1:26" s="44" customFormat="1" ht="12.75">
      <c r="A87" s="81"/>
      <c r="B87" s="98"/>
      <c r="C87" s="187"/>
      <c r="D87" s="205" t="s">
        <v>88</v>
      </c>
      <c r="E87" s="195"/>
      <c r="F87" s="311"/>
      <c r="G87" s="191"/>
      <c r="H87" s="86"/>
      <c r="I87" s="86"/>
      <c r="J87" s="88"/>
      <c r="K87" s="88"/>
      <c r="L87" s="260">
        <f t="shared" si="4"/>
        <v>0</v>
      </c>
      <c r="M87" s="210"/>
      <c r="N87" s="214" t="str">
        <f t="shared" si="12"/>
        <v> </v>
      </c>
      <c r="O87" s="214" t="str">
        <f t="shared" si="13"/>
        <v> </v>
      </c>
      <c r="P87" s="214" t="str">
        <f t="shared" si="14"/>
        <v> </v>
      </c>
      <c r="Q87" s="214" t="str">
        <f t="shared" si="15"/>
        <v> </v>
      </c>
      <c r="R87" s="166">
        <f t="shared" si="16"/>
        <v>0</v>
      </c>
      <c r="S87" s="167">
        <f>IF($I87&gt;0,IF(AND(I87&lt;=Identification!$B$13,H87&gt;=Identification!$B$11),0,$L87),$L87)</f>
        <v>0</v>
      </c>
      <c r="T87" s="215">
        <f t="shared" si="17"/>
        <v>0</v>
      </c>
      <c r="U87" s="216" t="str">
        <f t="shared" si="18"/>
        <v> </v>
      </c>
      <c r="V87" s="229"/>
      <c r="W87" s="229"/>
      <c r="X87" s="229"/>
      <c r="Y87" s="229"/>
      <c r="Z87" s="229"/>
    </row>
    <row r="88" spans="1:26" s="44" customFormat="1" ht="12.75">
      <c r="A88" s="81"/>
      <c r="B88" s="98"/>
      <c r="C88" s="187"/>
      <c r="D88" s="205" t="s">
        <v>89</v>
      </c>
      <c r="E88" s="195"/>
      <c r="F88" s="311"/>
      <c r="G88" s="191"/>
      <c r="H88" s="86"/>
      <c r="I88" s="86"/>
      <c r="J88" s="88"/>
      <c r="K88" s="88"/>
      <c r="L88" s="260">
        <f t="shared" si="4"/>
        <v>0</v>
      </c>
      <c r="M88" s="210"/>
      <c r="N88" s="214" t="str">
        <f t="shared" si="12"/>
        <v> </v>
      </c>
      <c r="O88" s="214" t="str">
        <f t="shared" si="13"/>
        <v> </v>
      </c>
      <c r="P88" s="214" t="str">
        <f t="shared" si="14"/>
        <v> </v>
      </c>
      <c r="Q88" s="214" t="str">
        <f t="shared" si="15"/>
        <v> </v>
      </c>
      <c r="R88" s="166">
        <f t="shared" si="16"/>
        <v>0</v>
      </c>
      <c r="S88" s="167">
        <f>IF($I88&gt;0,IF(AND(I88&lt;=Identification!$B$13,H88&gt;=Identification!$B$11),0,$L88),$L88)</f>
        <v>0</v>
      </c>
      <c r="T88" s="215">
        <f t="shared" si="17"/>
        <v>0</v>
      </c>
      <c r="U88" s="216" t="str">
        <f t="shared" si="18"/>
        <v> </v>
      </c>
      <c r="V88" s="229"/>
      <c r="W88" s="229"/>
      <c r="X88" s="229"/>
      <c r="Y88" s="229"/>
      <c r="Z88" s="229"/>
    </row>
    <row r="89" spans="1:26" s="44" customFormat="1" ht="12.75">
      <c r="A89" s="81"/>
      <c r="B89" s="98"/>
      <c r="C89" s="187"/>
      <c r="D89" s="205" t="s">
        <v>90</v>
      </c>
      <c r="E89" s="195"/>
      <c r="F89" s="311"/>
      <c r="G89" s="191"/>
      <c r="H89" s="86"/>
      <c r="I89" s="86"/>
      <c r="J89" s="88"/>
      <c r="K89" s="88"/>
      <c r="L89" s="260">
        <f t="shared" si="4"/>
        <v>0</v>
      </c>
      <c r="M89" s="210"/>
      <c r="N89" s="214" t="str">
        <f t="shared" si="12"/>
        <v> </v>
      </c>
      <c r="O89" s="214" t="str">
        <f t="shared" si="13"/>
        <v> </v>
      </c>
      <c r="P89" s="214" t="str">
        <f t="shared" si="14"/>
        <v> </v>
      </c>
      <c r="Q89" s="214" t="str">
        <f t="shared" si="15"/>
        <v> </v>
      </c>
      <c r="R89" s="166">
        <f t="shared" si="16"/>
        <v>0</v>
      </c>
      <c r="S89" s="167">
        <f>IF($I89&gt;0,IF(AND(I89&lt;=Identification!$B$13,H89&gt;=Identification!$B$11),0,$L89),$L89)</f>
        <v>0</v>
      </c>
      <c r="T89" s="215">
        <f t="shared" si="17"/>
        <v>0</v>
      </c>
      <c r="U89" s="216" t="str">
        <f t="shared" si="18"/>
        <v> </v>
      </c>
      <c r="V89" s="229"/>
      <c r="W89" s="229"/>
      <c r="X89" s="229"/>
      <c r="Y89" s="229"/>
      <c r="Z89" s="229"/>
    </row>
    <row r="90" spans="1:26" s="44" customFormat="1" ht="12.75">
      <c r="A90" s="81"/>
      <c r="B90" s="98"/>
      <c r="C90" s="187"/>
      <c r="D90" s="205" t="s">
        <v>91</v>
      </c>
      <c r="E90" s="195"/>
      <c r="F90" s="311"/>
      <c r="G90" s="191"/>
      <c r="H90" s="86"/>
      <c r="I90" s="86"/>
      <c r="J90" s="88"/>
      <c r="K90" s="88"/>
      <c r="L90" s="260">
        <f t="shared" si="4"/>
        <v>0</v>
      </c>
      <c r="M90" s="210"/>
      <c r="N90" s="214" t="str">
        <f t="shared" si="12"/>
        <v> </v>
      </c>
      <c r="O90" s="214" t="str">
        <f t="shared" si="13"/>
        <v> </v>
      </c>
      <c r="P90" s="214" t="str">
        <f t="shared" si="14"/>
        <v> </v>
      </c>
      <c r="Q90" s="214" t="str">
        <f t="shared" si="15"/>
        <v> </v>
      </c>
      <c r="R90" s="166">
        <f t="shared" si="16"/>
        <v>0</v>
      </c>
      <c r="S90" s="167">
        <f>IF($I90&gt;0,IF(AND(I90&lt;=Identification!$B$13,H90&gt;=Identification!$B$11),0,$L90),$L90)</f>
        <v>0</v>
      </c>
      <c r="T90" s="215">
        <f t="shared" si="17"/>
        <v>0</v>
      </c>
      <c r="U90" s="216" t="str">
        <f t="shared" si="18"/>
        <v> </v>
      </c>
      <c r="V90" s="229"/>
      <c r="W90" s="229"/>
      <c r="X90" s="229"/>
      <c r="Y90" s="229"/>
      <c r="Z90" s="229"/>
    </row>
    <row r="91" spans="1:26" s="44" customFormat="1" ht="12.75">
      <c r="A91" s="81"/>
      <c r="B91" s="98"/>
      <c r="C91" s="187"/>
      <c r="D91" s="205" t="s">
        <v>92</v>
      </c>
      <c r="E91" s="195"/>
      <c r="F91" s="311"/>
      <c r="G91" s="191"/>
      <c r="H91" s="86"/>
      <c r="I91" s="86"/>
      <c r="J91" s="88"/>
      <c r="K91" s="88"/>
      <c r="L91" s="260">
        <f t="shared" si="4"/>
        <v>0</v>
      </c>
      <c r="M91" s="210"/>
      <c r="N91" s="214" t="str">
        <f t="shared" si="12"/>
        <v> </v>
      </c>
      <c r="O91" s="214" t="str">
        <f t="shared" si="13"/>
        <v> </v>
      </c>
      <c r="P91" s="214" t="str">
        <f t="shared" si="14"/>
        <v> </v>
      </c>
      <c r="Q91" s="214" t="str">
        <f t="shared" si="15"/>
        <v> </v>
      </c>
      <c r="R91" s="166">
        <f t="shared" si="16"/>
        <v>0</v>
      </c>
      <c r="S91" s="167">
        <f>IF($I91&gt;0,IF(AND(I91&lt;=Identification!$B$13,H91&gt;=Identification!$B$11),0,$L91),$L91)</f>
        <v>0</v>
      </c>
      <c r="T91" s="215">
        <f t="shared" si="17"/>
        <v>0</v>
      </c>
      <c r="U91" s="216" t="str">
        <f t="shared" si="18"/>
        <v> </v>
      </c>
      <c r="V91" s="229"/>
      <c r="W91" s="229"/>
      <c r="X91" s="229"/>
      <c r="Y91" s="229"/>
      <c r="Z91" s="229"/>
    </row>
    <row r="92" spans="1:26" s="44" customFormat="1" ht="12.75">
      <c r="A92" s="81"/>
      <c r="B92" s="98"/>
      <c r="C92" s="187"/>
      <c r="D92" s="205" t="s">
        <v>93</v>
      </c>
      <c r="E92" s="195"/>
      <c r="F92" s="311"/>
      <c r="G92" s="191"/>
      <c r="H92" s="86"/>
      <c r="I92" s="86"/>
      <c r="J92" s="88"/>
      <c r="K92" s="88"/>
      <c r="L92" s="260">
        <f t="shared" si="4"/>
        <v>0</v>
      </c>
      <c r="M92" s="210"/>
      <c r="N92" s="214" t="str">
        <f t="shared" si="12"/>
        <v> </v>
      </c>
      <c r="O92" s="214" t="str">
        <f t="shared" si="13"/>
        <v> </v>
      </c>
      <c r="P92" s="214" t="str">
        <f t="shared" si="14"/>
        <v> </v>
      </c>
      <c r="Q92" s="214" t="str">
        <f t="shared" si="15"/>
        <v> </v>
      </c>
      <c r="R92" s="166">
        <f t="shared" si="16"/>
        <v>0</v>
      </c>
      <c r="S92" s="167">
        <f>IF($I92&gt;0,IF(AND(I92&lt;=Identification!$B$13,H92&gt;=Identification!$B$11),0,$L92),$L92)</f>
        <v>0</v>
      </c>
      <c r="T92" s="215">
        <f t="shared" si="17"/>
        <v>0</v>
      </c>
      <c r="U92" s="216" t="str">
        <f t="shared" si="18"/>
        <v> </v>
      </c>
      <c r="V92" s="229"/>
      <c r="W92" s="229"/>
      <c r="X92" s="229"/>
      <c r="Y92" s="229"/>
      <c r="Z92" s="229"/>
    </row>
    <row r="93" spans="1:26" s="44" customFormat="1" ht="12.75">
      <c r="A93" s="81"/>
      <c r="B93" s="98"/>
      <c r="C93" s="187"/>
      <c r="D93" s="205" t="s">
        <v>94</v>
      </c>
      <c r="E93" s="195"/>
      <c r="F93" s="311"/>
      <c r="G93" s="191"/>
      <c r="H93" s="86"/>
      <c r="I93" s="86"/>
      <c r="J93" s="88"/>
      <c r="K93" s="88"/>
      <c r="L93" s="260">
        <f t="shared" si="4"/>
        <v>0</v>
      </c>
      <c r="M93" s="210"/>
      <c r="N93" s="214" t="str">
        <f t="shared" si="12"/>
        <v> </v>
      </c>
      <c r="O93" s="214" t="str">
        <f t="shared" si="13"/>
        <v> </v>
      </c>
      <c r="P93" s="214" t="str">
        <f t="shared" si="14"/>
        <v> </v>
      </c>
      <c r="Q93" s="214" t="str">
        <f t="shared" si="15"/>
        <v> </v>
      </c>
      <c r="R93" s="166">
        <f t="shared" si="16"/>
        <v>0</v>
      </c>
      <c r="S93" s="167">
        <f>IF($I93&gt;0,IF(AND(I93&lt;=Identification!$B$13,H93&gt;=Identification!$B$11),0,$L93),$L93)</f>
        <v>0</v>
      </c>
      <c r="T93" s="215">
        <f t="shared" si="17"/>
        <v>0</v>
      </c>
      <c r="U93" s="216" t="str">
        <f t="shared" si="18"/>
        <v> </v>
      </c>
      <c r="V93" s="229"/>
      <c r="W93" s="229"/>
      <c r="X93" s="229"/>
      <c r="Y93" s="229"/>
      <c r="Z93" s="229"/>
    </row>
    <row r="94" spans="1:26" s="44" customFormat="1" ht="12.75">
      <c r="A94" s="81"/>
      <c r="B94" s="98"/>
      <c r="C94" s="187"/>
      <c r="D94" s="205" t="s">
        <v>95</v>
      </c>
      <c r="E94" s="195"/>
      <c r="F94" s="311"/>
      <c r="G94" s="191"/>
      <c r="H94" s="86"/>
      <c r="I94" s="86"/>
      <c r="J94" s="88"/>
      <c r="K94" s="88"/>
      <c r="L94" s="260">
        <f t="shared" si="4"/>
        <v>0</v>
      </c>
      <c r="M94" s="210"/>
      <c r="N94" s="214" t="str">
        <f t="shared" si="12"/>
        <v> </v>
      </c>
      <c r="O94" s="214" t="str">
        <f t="shared" si="13"/>
        <v> </v>
      </c>
      <c r="P94" s="214" t="str">
        <f t="shared" si="14"/>
        <v> </v>
      </c>
      <c r="Q94" s="214" t="str">
        <f t="shared" si="15"/>
        <v> </v>
      </c>
      <c r="R94" s="166">
        <f t="shared" si="16"/>
        <v>0</v>
      </c>
      <c r="S94" s="167">
        <f>IF($I94&gt;0,IF(AND(I94&lt;=Identification!$B$13,H94&gt;=Identification!$B$11),0,$L94),$L94)</f>
        <v>0</v>
      </c>
      <c r="T94" s="215">
        <f t="shared" si="17"/>
        <v>0</v>
      </c>
      <c r="U94" s="216" t="str">
        <f t="shared" si="18"/>
        <v> </v>
      </c>
      <c r="V94" s="229"/>
      <c r="W94" s="229"/>
      <c r="X94" s="229"/>
      <c r="Y94" s="229"/>
      <c r="Z94" s="229"/>
    </row>
    <row r="95" spans="1:26" s="44" customFormat="1" ht="12.75">
      <c r="A95" s="81"/>
      <c r="B95" s="98"/>
      <c r="C95" s="187"/>
      <c r="D95" s="205" t="s">
        <v>96</v>
      </c>
      <c r="E95" s="195"/>
      <c r="F95" s="311"/>
      <c r="G95" s="191"/>
      <c r="H95" s="86"/>
      <c r="I95" s="86"/>
      <c r="J95" s="88"/>
      <c r="K95" s="88"/>
      <c r="L95" s="260">
        <f t="shared" si="4"/>
        <v>0</v>
      </c>
      <c r="M95" s="210"/>
      <c r="N95" s="214" t="str">
        <f t="shared" si="12"/>
        <v> </v>
      </c>
      <c r="O95" s="214" t="str">
        <f t="shared" si="13"/>
        <v> </v>
      </c>
      <c r="P95" s="214" t="str">
        <f t="shared" si="14"/>
        <v> </v>
      </c>
      <c r="Q95" s="214" t="str">
        <f t="shared" si="15"/>
        <v> </v>
      </c>
      <c r="R95" s="166">
        <f t="shared" si="16"/>
        <v>0</v>
      </c>
      <c r="S95" s="167">
        <f>IF($I95&gt;0,IF(AND(I95&lt;=Identification!$B$13,H95&gt;=Identification!$B$11),0,$L95),$L95)</f>
        <v>0</v>
      </c>
      <c r="T95" s="215">
        <f t="shared" si="17"/>
        <v>0</v>
      </c>
      <c r="U95" s="216" t="str">
        <f t="shared" si="18"/>
        <v> </v>
      </c>
      <c r="V95" s="229"/>
      <c r="W95" s="229"/>
      <c r="X95" s="229"/>
      <c r="Y95" s="229"/>
      <c r="Z95" s="229"/>
    </row>
    <row r="96" spans="1:26" s="44" customFormat="1" ht="12.75">
      <c r="A96" s="81"/>
      <c r="B96" s="98"/>
      <c r="C96" s="187"/>
      <c r="D96" s="205" t="s">
        <v>97</v>
      </c>
      <c r="E96" s="195"/>
      <c r="F96" s="311"/>
      <c r="G96" s="191"/>
      <c r="H96" s="86"/>
      <c r="I96" s="86"/>
      <c r="J96" s="88"/>
      <c r="K96" s="88"/>
      <c r="L96" s="260">
        <f t="shared" si="4"/>
        <v>0</v>
      </c>
      <c r="M96" s="210"/>
      <c r="N96" s="214" t="str">
        <f t="shared" si="12"/>
        <v> </v>
      </c>
      <c r="O96" s="214" t="str">
        <f t="shared" si="13"/>
        <v> </v>
      </c>
      <c r="P96" s="214" t="str">
        <f t="shared" si="14"/>
        <v> </v>
      </c>
      <c r="Q96" s="214" t="str">
        <f t="shared" si="15"/>
        <v> </v>
      </c>
      <c r="R96" s="166">
        <f t="shared" si="16"/>
        <v>0</v>
      </c>
      <c r="S96" s="167">
        <f>IF($I96&gt;0,IF(AND(I96&lt;=Identification!$B$13,H96&gt;=Identification!$B$11),0,$L96),$L96)</f>
        <v>0</v>
      </c>
      <c r="T96" s="215">
        <f t="shared" si="17"/>
        <v>0</v>
      </c>
      <c r="U96" s="216" t="str">
        <f t="shared" si="18"/>
        <v> </v>
      </c>
      <c r="V96" s="229"/>
      <c r="W96" s="229"/>
      <c r="X96" s="229"/>
      <c r="Y96" s="229"/>
      <c r="Z96" s="229"/>
    </row>
    <row r="97" spans="1:26" s="44" customFormat="1" ht="12.75">
      <c r="A97" s="81"/>
      <c r="B97" s="98"/>
      <c r="C97" s="187"/>
      <c r="D97" s="205" t="s">
        <v>98</v>
      </c>
      <c r="E97" s="195"/>
      <c r="F97" s="311"/>
      <c r="G97" s="191"/>
      <c r="H97" s="86"/>
      <c r="I97" s="86"/>
      <c r="J97" s="88"/>
      <c r="K97" s="88"/>
      <c r="L97" s="260">
        <f t="shared" si="4"/>
        <v>0</v>
      </c>
      <c r="M97" s="210"/>
      <c r="N97" s="214" t="str">
        <f t="shared" si="12"/>
        <v> </v>
      </c>
      <c r="O97" s="214" t="str">
        <f t="shared" si="13"/>
        <v> </v>
      </c>
      <c r="P97" s="214" t="str">
        <f t="shared" si="14"/>
        <v> </v>
      </c>
      <c r="Q97" s="214" t="str">
        <f t="shared" si="15"/>
        <v> </v>
      </c>
      <c r="R97" s="166">
        <f t="shared" si="16"/>
        <v>0</v>
      </c>
      <c r="S97" s="167">
        <f>IF($I97&gt;0,IF(AND(I97&lt;=Identification!$B$13,H97&gt;=Identification!$B$11),0,$L97),$L97)</f>
        <v>0</v>
      </c>
      <c r="T97" s="215">
        <f t="shared" si="17"/>
        <v>0</v>
      </c>
      <c r="U97" s="216" t="str">
        <f t="shared" si="18"/>
        <v> </v>
      </c>
      <c r="V97" s="229"/>
      <c r="W97" s="229"/>
      <c r="X97" s="229"/>
      <c r="Y97" s="229"/>
      <c r="Z97" s="229"/>
    </row>
    <row r="98" spans="1:26" s="44" customFormat="1" ht="12.75">
      <c r="A98" s="81"/>
      <c r="B98" s="98"/>
      <c r="C98" s="187"/>
      <c r="D98" s="205" t="s">
        <v>99</v>
      </c>
      <c r="E98" s="195"/>
      <c r="F98" s="311"/>
      <c r="G98" s="191"/>
      <c r="H98" s="86"/>
      <c r="I98" s="86"/>
      <c r="J98" s="88"/>
      <c r="K98" s="88"/>
      <c r="L98" s="260">
        <f t="shared" si="4"/>
        <v>0</v>
      </c>
      <c r="M98" s="210"/>
      <c r="N98" s="214" t="str">
        <f t="shared" si="12"/>
        <v> </v>
      </c>
      <c r="O98" s="214" t="str">
        <f t="shared" si="13"/>
        <v> </v>
      </c>
      <c r="P98" s="214" t="str">
        <f t="shared" si="14"/>
        <v> </v>
      </c>
      <c r="Q98" s="214" t="str">
        <f t="shared" si="15"/>
        <v> </v>
      </c>
      <c r="R98" s="166">
        <f t="shared" si="16"/>
        <v>0</v>
      </c>
      <c r="S98" s="167">
        <f>IF($I98&gt;0,IF(AND(I98&lt;=Identification!$B$13,H98&gt;=Identification!$B$11),0,$L98),$L98)</f>
        <v>0</v>
      </c>
      <c r="T98" s="215">
        <f t="shared" si="17"/>
        <v>0</v>
      </c>
      <c r="U98" s="216" t="str">
        <f t="shared" si="18"/>
        <v> </v>
      </c>
      <c r="V98" s="229"/>
      <c r="W98" s="229"/>
      <c r="X98" s="229"/>
      <c r="Y98" s="229"/>
      <c r="Z98" s="229"/>
    </row>
    <row r="99" spans="1:26" s="44" customFormat="1" ht="12.75">
      <c r="A99" s="81"/>
      <c r="B99" s="98"/>
      <c r="C99" s="187"/>
      <c r="D99" s="205" t="s">
        <v>100</v>
      </c>
      <c r="E99" s="195"/>
      <c r="F99" s="311"/>
      <c r="G99" s="191"/>
      <c r="H99" s="86"/>
      <c r="I99" s="86"/>
      <c r="J99" s="88"/>
      <c r="K99" s="88"/>
      <c r="L99" s="260">
        <f t="shared" si="4"/>
        <v>0</v>
      </c>
      <c r="M99" s="210"/>
      <c r="N99" s="214" t="str">
        <f t="shared" si="12"/>
        <v> </v>
      </c>
      <c r="O99" s="214" t="str">
        <f t="shared" si="13"/>
        <v> </v>
      </c>
      <c r="P99" s="214" t="str">
        <f t="shared" si="14"/>
        <v> </v>
      </c>
      <c r="Q99" s="214" t="str">
        <f t="shared" si="15"/>
        <v> </v>
      </c>
      <c r="R99" s="166">
        <f t="shared" si="16"/>
        <v>0</v>
      </c>
      <c r="S99" s="167">
        <f>IF($I99&gt;0,IF(AND(I99&lt;=Identification!$B$13,H99&gt;=Identification!$B$11),0,$L99),$L99)</f>
        <v>0</v>
      </c>
      <c r="T99" s="215">
        <f t="shared" si="17"/>
        <v>0</v>
      </c>
      <c r="U99" s="216" t="str">
        <f t="shared" si="18"/>
        <v> </v>
      </c>
      <c r="V99" s="229"/>
      <c r="W99" s="229"/>
      <c r="X99" s="229"/>
      <c r="Y99" s="229"/>
      <c r="Z99" s="229"/>
    </row>
    <row r="100" spans="1:26" s="44" customFormat="1" ht="12.75">
      <c r="A100" s="81"/>
      <c r="B100" s="98"/>
      <c r="C100" s="187"/>
      <c r="D100" s="205" t="s">
        <v>101</v>
      </c>
      <c r="E100" s="195"/>
      <c r="F100" s="311"/>
      <c r="G100" s="191"/>
      <c r="H100" s="86"/>
      <c r="I100" s="86"/>
      <c r="J100" s="88"/>
      <c r="K100" s="88"/>
      <c r="L100" s="260">
        <f t="shared" si="4"/>
        <v>0</v>
      </c>
      <c r="M100" s="210"/>
      <c r="N100" s="214" t="str">
        <f t="shared" si="12"/>
        <v> </v>
      </c>
      <c r="O100" s="214" t="str">
        <f t="shared" si="13"/>
        <v> </v>
      </c>
      <c r="P100" s="214" t="str">
        <f t="shared" si="14"/>
        <v> </v>
      </c>
      <c r="Q100" s="214" t="str">
        <f t="shared" si="15"/>
        <v> </v>
      </c>
      <c r="R100" s="166">
        <f t="shared" si="16"/>
        <v>0</v>
      </c>
      <c r="S100" s="167">
        <f>IF($I100&gt;0,IF(AND(I100&lt;=Identification!$B$13,H100&gt;=Identification!$B$11),0,$L100),$L100)</f>
        <v>0</v>
      </c>
      <c r="T100" s="215">
        <f t="shared" si="17"/>
        <v>0</v>
      </c>
      <c r="U100" s="216" t="str">
        <f t="shared" si="18"/>
        <v> </v>
      </c>
      <c r="V100" s="229"/>
      <c r="W100" s="229"/>
      <c r="X100" s="229"/>
      <c r="Y100" s="229"/>
      <c r="Z100" s="229"/>
    </row>
    <row r="101" spans="1:26" s="44" customFormat="1" ht="12.75">
      <c r="A101" s="81"/>
      <c r="B101" s="98"/>
      <c r="C101" s="187"/>
      <c r="D101" s="205" t="s">
        <v>102</v>
      </c>
      <c r="E101" s="195"/>
      <c r="F101" s="311"/>
      <c r="G101" s="191"/>
      <c r="H101" s="86"/>
      <c r="I101" s="86"/>
      <c r="J101" s="88"/>
      <c r="K101" s="88"/>
      <c r="L101" s="260">
        <f t="shared" si="4"/>
        <v>0</v>
      </c>
      <c r="M101" s="210"/>
      <c r="N101" s="214" t="str">
        <f t="shared" si="12"/>
        <v> </v>
      </c>
      <c r="O101" s="214" t="str">
        <f t="shared" si="13"/>
        <v> </v>
      </c>
      <c r="P101" s="214" t="str">
        <f t="shared" si="14"/>
        <v> </v>
      </c>
      <c r="Q101" s="214" t="str">
        <f t="shared" si="15"/>
        <v> </v>
      </c>
      <c r="R101" s="166">
        <f t="shared" si="16"/>
        <v>0</v>
      </c>
      <c r="S101" s="167">
        <f>IF($I101&gt;0,IF(AND(I101&lt;=Identification!$B$13,H101&gt;=Identification!$B$11),0,$L101),$L101)</f>
        <v>0</v>
      </c>
      <c r="T101" s="215">
        <f t="shared" si="17"/>
        <v>0</v>
      </c>
      <c r="U101" s="216" t="str">
        <f t="shared" si="18"/>
        <v> </v>
      </c>
      <c r="V101" s="229"/>
      <c r="W101" s="229"/>
      <c r="X101" s="229"/>
      <c r="Y101" s="229"/>
      <c r="Z101" s="229"/>
    </row>
    <row r="102" spans="1:26" s="44" customFormat="1" ht="12.75">
      <c r="A102" s="81"/>
      <c r="B102" s="98"/>
      <c r="C102" s="187"/>
      <c r="D102" s="205" t="s">
        <v>103</v>
      </c>
      <c r="E102" s="195"/>
      <c r="F102" s="311"/>
      <c r="G102" s="191"/>
      <c r="H102" s="86"/>
      <c r="I102" s="86"/>
      <c r="J102" s="88"/>
      <c r="K102" s="88"/>
      <c r="L102" s="260">
        <f t="shared" si="4"/>
        <v>0</v>
      </c>
      <c r="M102" s="210"/>
      <c r="N102" s="214" t="str">
        <f t="shared" si="12"/>
        <v> </v>
      </c>
      <c r="O102" s="214" t="str">
        <f t="shared" si="13"/>
        <v> </v>
      </c>
      <c r="P102" s="214" t="str">
        <f t="shared" si="14"/>
        <v> </v>
      </c>
      <c r="Q102" s="214" t="str">
        <f t="shared" si="15"/>
        <v> </v>
      </c>
      <c r="R102" s="166">
        <f t="shared" si="16"/>
        <v>0</v>
      </c>
      <c r="S102" s="167">
        <f>IF($I102&gt;0,IF(AND(I102&lt;=Identification!$B$13,H102&gt;=Identification!$B$11),0,$L102),$L102)</f>
        <v>0</v>
      </c>
      <c r="T102" s="215">
        <f t="shared" si="17"/>
        <v>0</v>
      </c>
      <c r="U102" s="216" t="str">
        <f t="shared" si="18"/>
        <v> </v>
      </c>
      <c r="V102" s="229"/>
      <c r="W102" s="229"/>
      <c r="X102" s="229"/>
      <c r="Y102" s="229"/>
      <c r="Z102" s="229"/>
    </row>
    <row r="103" spans="1:26" s="44" customFormat="1" ht="12.75">
      <c r="A103" s="81"/>
      <c r="B103" s="98"/>
      <c r="C103" s="187"/>
      <c r="D103" s="205" t="s">
        <v>104</v>
      </c>
      <c r="E103" s="195"/>
      <c r="F103" s="311"/>
      <c r="G103" s="191"/>
      <c r="H103" s="86"/>
      <c r="I103" s="86"/>
      <c r="J103" s="88"/>
      <c r="K103" s="88"/>
      <c r="L103" s="260">
        <f t="shared" si="4"/>
        <v>0</v>
      </c>
      <c r="M103" s="210"/>
      <c r="N103" s="214" t="str">
        <f aca="true" t="shared" si="19" ref="N103:N126">IF(F103=1,IF(K103&gt;LOOKUP(C103,ORIGIN,MANAGER),-(LOOKUP(C103,ORIGIN,MANAGER)-K103)*J103,0)," ")</f>
        <v> </v>
      </c>
      <c r="O103" s="214" t="str">
        <f aca="true" t="shared" si="20" ref="O103:O126">IF(F103=2,IF(K103&gt;LOOKUP(C103,ORIGIN,RESEARCHER),-(LOOKUP(C103,ORIGIN,RESEARCHER)-K103)*J103,0)," ")</f>
        <v> </v>
      </c>
      <c r="P103" s="214" t="str">
        <f aca="true" t="shared" si="21" ref="P103:P126">IF(F103=3,IF(K103&gt;LOOKUP(C103,ORIGIN,TECHNICAL),-(LOOKUP(C103,ORIGIN,TECHNICAL)-K103)*J103,0)," ")</f>
        <v> </v>
      </c>
      <c r="Q103" s="214" t="str">
        <f aca="true" t="shared" si="22" ref="Q103:Q126">IF(F103=4,IF(K103&gt;LOOKUP(C103,ORIGIN,ADMINISTRATIVE),-(LOOKUP(C103,ORIGIN,ADMINISTRATIVE)-K103)*J103,0)," ")</f>
        <v> </v>
      </c>
      <c r="R103" s="166">
        <f t="shared" si="16"/>
        <v>0</v>
      </c>
      <c r="S103" s="167">
        <f>IF($I103&gt;0,IF(AND(I103&lt;=Identification!$B$13,H103&gt;=Identification!$B$11),0,$L103),$L103)</f>
        <v>0</v>
      </c>
      <c r="T103" s="215">
        <f t="shared" si="17"/>
        <v>0</v>
      </c>
      <c r="U103" s="216" t="str">
        <f t="shared" si="18"/>
        <v> </v>
      </c>
      <c r="V103" s="229"/>
      <c r="W103" s="229"/>
      <c r="X103" s="229"/>
      <c r="Y103" s="229"/>
      <c r="Z103" s="229"/>
    </row>
    <row r="104" spans="1:26" s="44" customFormat="1" ht="12.75">
      <c r="A104" s="81"/>
      <c r="B104" s="98"/>
      <c r="C104" s="187"/>
      <c r="D104" s="205" t="s">
        <v>105</v>
      </c>
      <c r="E104" s="195"/>
      <c r="F104" s="311"/>
      <c r="G104" s="191"/>
      <c r="H104" s="86"/>
      <c r="I104" s="86"/>
      <c r="J104" s="88"/>
      <c r="K104" s="88"/>
      <c r="L104" s="260">
        <f t="shared" si="4"/>
        <v>0</v>
      </c>
      <c r="M104" s="210"/>
      <c r="N104" s="214" t="str">
        <f t="shared" si="19"/>
        <v> </v>
      </c>
      <c r="O104" s="214" t="str">
        <f t="shared" si="20"/>
        <v> </v>
      </c>
      <c r="P104" s="214" t="str">
        <f t="shared" si="21"/>
        <v> </v>
      </c>
      <c r="Q104" s="214" t="str">
        <f t="shared" si="22"/>
        <v> </v>
      </c>
      <c r="R104" s="166">
        <f t="shared" si="16"/>
        <v>0</v>
      </c>
      <c r="S104" s="167">
        <f>IF($I104&gt;0,IF(AND(I104&lt;=Identification!$B$13,H104&gt;=Identification!$B$11),0,$L104),$L104)</f>
        <v>0</v>
      </c>
      <c r="T104" s="215">
        <f t="shared" si="17"/>
        <v>0</v>
      </c>
      <c r="U104" s="216" t="str">
        <f t="shared" si="18"/>
        <v> </v>
      </c>
      <c r="V104" s="229"/>
      <c r="W104" s="229"/>
      <c r="X104" s="229"/>
      <c r="Y104" s="229"/>
      <c r="Z104" s="229"/>
    </row>
    <row r="105" spans="1:26" s="44" customFormat="1" ht="12.75">
      <c r="A105" s="81"/>
      <c r="B105" s="98"/>
      <c r="C105" s="187"/>
      <c r="D105" s="205" t="s">
        <v>106</v>
      </c>
      <c r="E105" s="195"/>
      <c r="F105" s="311"/>
      <c r="G105" s="191"/>
      <c r="H105" s="86"/>
      <c r="I105" s="86"/>
      <c r="J105" s="88"/>
      <c r="K105" s="88"/>
      <c r="L105" s="260">
        <f t="shared" si="4"/>
        <v>0</v>
      </c>
      <c r="M105" s="210"/>
      <c r="N105" s="214" t="str">
        <f t="shared" si="19"/>
        <v> </v>
      </c>
      <c r="O105" s="214" t="str">
        <f t="shared" si="20"/>
        <v> </v>
      </c>
      <c r="P105" s="214" t="str">
        <f t="shared" si="21"/>
        <v> </v>
      </c>
      <c r="Q105" s="214" t="str">
        <f t="shared" si="22"/>
        <v> </v>
      </c>
      <c r="R105" s="166">
        <f t="shared" si="16"/>
        <v>0</v>
      </c>
      <c r="S105" s="167">
        <f>IF($I105&gt;0,IF(AND(I105&lt;=Identification!$B$13,H105&gt;=Identification!$B$11),0,$L105),$L105)</f>
        <v>0</v>
      </c>
      <c r="T105" s="215">
        <f t="shared" si="17"/>
        <v>0</v>
      </c>
      <c r="U105" s="216" t="str">
        <f t="shared" si="18"/>
        <v> </v>
      </c>
      <c r="V105" s="229"/>
      <c r="W105" s="229"/>
      <c r="X105" s="229"/>
      <c r="Y105" s="229"/>
      <c r="Z105" s="229"/>
    </row>
    <row r="106" spans="1:26" s="44" customFormat="1" ht="12.75">
      <c r="A106" s="81"/>
      <c r="B106" s="98"/>
      <c r="C106" s="187"/>
      <c r="D106" s="205" t="s">
        <v>107</v>
      </c>
      <c r="E106" s="195"/>
      <c r="F106" s="311"/>
      <c r="G106" s="191"/>
      <c r="H106" s="86"/>
      <c r="I106" s="86"/>
      <c r="J106" s="89"/>
      <c r="K106" s="89"/>
      <c r="L106" s="261">
        <f t="shared" si="4"/>
        <v>0</v>
      </c>
      <c r="M106" s="210"/>
      <c r="N106" s="214" t="str">
        <f t="shared" si="19"/>
        <v> </v>
      </c>
      <c r="O106" s="214" t="str">
        <f t="shared" si="20"/>
        <v> </v>
      </c>
      <c r="P106" s="214" t="str">
        <f t="shared" si="21"/>
        <v> </v>
      </c>
      <c r="Q106" s="214" t="str">
        <f t="shared" si="22"/>
        <v> </v>
      </c>
      <c r="R106" s="166">
        <f t="shared" si="16"/>
        <v>0</v>
      </c>
      <c r="S106" s="167">
        <f>IF($I106&gt;0,IF(AND(I106&lt;=Identification!$B$13,H106&gt;=Identification!$B$11),0,$L106),$L106)</f>
        <v>0</v>
      </c>
      <c r="T106" s="215">
        <f t="shared" si="17"/>
        <v>0</v>
      </c>
      <c r="U106" s="216" t="str">
        <f t="shared" si="18"/>
        <v> </v>
      </c>
      <c r="V106" s="229"/>
      <c r="W106" s="229"/>
      <c r="X106" s="229"/>
      <c r="Y106" s="229"/>
      <c r="Z106" s="229"/>
    </row>
    <row r="107" spans="1:26" s="44" customFormat="1" ht="12.75">
      <c r="A107" s="81"/>
      <c r="B107" s="98"/>
      <c r="C107" s="187"/>
      <c r="D107" s="205" t="s">
        <v>108</v>
      </c>
      <c r="E107" s="195"/>
      <c r="F107" s="311"/>
      <c r="G107" s="191"/>
      <c r="H107" s="86"/>
      <c r="I107" s="86"/>
      <c r="J107" s="88"/>
      <c r="K107" s="88"/>
      <c r="L107" s="260">
        <f t="shared" si="4"/>
        <v>0</v>
      </c>
      <c r="M107" s="210"/>
      <c r="N107" s="214" t="str">
        <f t="shared" si="19"/>
        <v> </v>
      </c>
      <c r="O107" s="214" t="str">
        <f t="shared" si="20"/>
        <v> </v>
      </c>
      <c r="P107" s="214" t="str">
        <f t="shared" si="21"/>
        <v> </v>
      </c>
      <c r="Q107" s="214" t="str">
        <f t="shared" si="22"/>
        <v> </v>
      </c>
      <c r="R107" s="166">
        <f t="shared" si="16"/>
        <v>0</v>
      </c>
      <c r="S107" s="167">
        <f>IF($I107&gt;0,IF(AND(I107&lt;=Identification!$B$13,H107&gt;=Identification!$B$11),0,$L107),$L107)</f>
        <v>0</v>
      </c>
      <c r="T107" s="215">
        <f t="shared" si="17"/>
        <v>0</v>
      </c>
      <c r="U107" s="216" t="str">
        <f t="shared" si="18"/>
        <v> </v>
      </c>
      <c r="V107" s="229"/>
      <c r="W107" s="229"/>
      <c r="X107" s="229"/>
      <c r="Y107" s="229"/>
      <c r="Z107" s="229"/>
    </row>
    <row r="108" spans="1:26" s="44" customFormat="1" ht="12.75">
      <c r="A108" s="81"/>
      <c r="B108" s="98"/>
      <c r="C108" s="187"/>
      <c r="D108" s="205" t="s">
        <v>109</v>
      </c>
      <c r="E108" s="195"/>
      <c r="F108" s="311"/>
      <c r="G108" s="191"/>
      <c r="H108" s="86"/>
      <c r="I108" s="86"/>
      <c r="J108" s="89"/>
      <c r="K108" s="89"/>
      <c r="L108" s="261">
        <f t="shared" si="4"/>
        <v>0</v>
      </c>
      <c r="M108" s="210"/>
      <c r="N108" s="214" t="str">
        <f t="shared" si="19"/>
        <v> </v>
      </c>
      <c r="O108" s="214" t="str">
        <f t="shared" si="20"/>
        <v> </v>
      </c>
      <c r="P108" s="214" t="str">
        <f t="shared" si="21"/>
        <v> </v>
      </c>
      <c r="Q108" s="214" t="str">
        <f t="shared" si="22"/>
        <v> </v>
      </c>
      <c r="R108" s="166">
        <f t="shared" si="16"/>
        <v>0</v>
      </c>
      <c r="S108" s="167">
        <f>IF($I108&gt;0,IF(AND(I108&lt;=Identification!$B$13,H108&gt;=Identification!$B$11),0,$L108),$L108)</f>
        <v>0</v>
      </c>
      <c r="T108" s="215">
        <f t="shared" si="17"/>
        <v>0</v>
      </c>
      <c r="U108" s="216" t="str">
        <f t="shared" si="18"/>
        <v> </v>
      </c>
      <c r="V108" s="229"/>
      <c r="W108" s="229"/>
      <c r="X108" s="229"/>
      <c r="Y108" s="229"/>
      <c r="Z108" s="229"/>
    </row>
    <row r="109" spans="1:26" s="44" customFormat="1" ht="12.75">
      <c r="A109" s="81"/>
      <c r="B109" s="98"/>
      <c r="C109" s="187"/>
      <c r="D109" s="205" t="s">
        <v>110</v>
      </c>
      <c r="E109" s="195"/>
      <c r="F109" s="311"/>
      <c r="G109" s="191"/>
      <c r="H109" s="86"/>
      <c r="I109" s="86"/>
      <c r="J109" s="88"/>
      <c r="K109" s="88"/>
      <c r="L109" s="260">
        <f t="shared" si="4"/>
        <v>0</v>
      </c>
      <c r="M109" s="210"/>
      <c r="N109" s="214" t="str">
        <f t="shared" si="19"/>
        <v> </v>
      </c>
      <c r="O109" s="214" t="str">
        <f t="shared" si="20"/>
        <v> </v>
      </c>
      <c r="P109" s="214" t="str">
        <f t="shared" si="21"/>
        <v> </v>
      </c>
      <c r="Q109" s="214" t="str">
        <f t="shared" si="22"/>
        <v> </v>
      </c>
      <c r="R109" s="166">
        <f t="shared" si="16"/>
        <v>0</v>
      </c>
      <c r="S109" s="167">
        <f>IF($I109&gt;0,IF(AND(I109&lt;=Identification!$B$13,H109&gt;=Identification!$B$11),0,$L109),$L109)</f>
        <v>0</v>
      </c>
      <c r="T109" s="215">
        <f t="shared" si="17"/>
        <v>0</v>
      </c>
      <c r="U109" s="216" t="str">
        <f t="shared" si="18"/>
        <v> </v>
      </c>
      <c r="V109" s="229"/>
      <c r="W109" s="229"/>
      <c r="X109" s="229"/>
      <c r="Y109" s="229"/>
      <c r="Z109" s="229"/>
    </row>
    <row r="110" spans="1:26" s="44" customFormat="1" ht="12.75">
      <c r="A110" s="81"/>
      <c r="B110" s="98"/>
      <c r="C110" s="187"/>
      <c r="D110" s="205" t="s">
        <v>111</v>
      </c>
      <c r="E110" s="195"/>
      <c r="F110" s="311"/>
      <c r="G110" s="191"/>
      <c r="H110" s="86"/>
      <c r="I110" s="86"/>
      <c r="J110" s="89"/>
      <c r="K110" s="89"/>
      <c r="L110" s="261">
        <f t="shared" si="4"/>
        <v>0</v>
      </c>
      <c r="M110" s="210"/>
      <c r="N110" s="214" t="str">
        <f t="shared" si="19"/>
        <v> </v>
      </c>
      <c r="O110" s="214" t="str">
        <f t="shared" si="20"/>
        <v> </v>
      </c>
      <c r="P110" s="214" t="str">
        <f t="shared" si="21"/>
        <v> </v>
      </c>
      <c r="Q110" s="214" t="str">
        <f t="shared" si="22"/>
        <v> </v>
      </c>
      <c r="R110" s="166">
        <f t="shared" si="16"/>
        <v>0</v>
      </c>
      <c r="S110" s="167">
        <f>IF($I110&gt;0,IF(AND(I110&lt;=Identification!$B$13,H110&gt;=Identification!$B$11),0,$L110),$L110)</f>
        <v>0</v>
      </c>
      <c r="T110" s="215">
        <f t="shared" si="17"/>
        <v>0</v>
      </c>
      <c r="U110" s="216" t="str">
        <f t="shared" si="18"/>
        <v> </v>
      </c>
      <c r="V110" s="229"/>
      <c r="W110" s="229"/>
      <c r="X110" s="229"/>
      <c r="Y110" s="229"/>
      <c r="Z110" s="229"/>
    </row>
    <row r="111" spans="1:26" s="44" customFormat="1" ht="12.75">
      <c r="A111" s="81"/>
      <c r="B111" s="98"/>
      <c r="C111" s="187"/>
      <c r="D111" s="205" t="s">
        <v>112</v>
      </c>
      <c r="E111" s="195"/>
      <c r="F111" s="311"/>
      <c r="G111" s="191"/>
      <c r="H111" s="86"/>
      <c r="I111" s="86"/>
      <c r="J111" s="88"/>
      <c r="K111" s="88"/>
      <c r="L111" s="260">
        <f t="shared" si="4"/>
        <v>0</v>
      </c>
      <c r="M111" s="210"/>
      <c r="N111" s="214" t="str">
        <f t="shared" si="19"/>
        <v> </v>
      </c>
      <c r="O111" s="214" t="str">
        <f t="shared" si="20"/>
        <v> </v>
      </c>
      <c r="P111" s="214" t="str">
        <f t="shared" si="21"/>
        <v> </v>
      </c>
      <c r="Q111" s="214" t="str">
        <f t="shared" si="22"/>
        <v> </v>
      </c>
      <c r="R111" s="166">
        <f t="shared" si="16"/>
        <v>0</v>
      </c>
      <c r="S111" s="167">
        <f>IF($I111&gt;0,IF(AND(I111&lt;=Identification!$B$13,H111&gt;=Identification!$B$11),0,$L111),$L111)</f>
        <v>0</v>
      </c>
      <c r="T111" s="215">
        <f t="shared" si="17"/>
        <v>0</v>
      </c>
      <c r="U111" s="216" t="str">
        <f t="shared" si="18"/>
        <v> </v>
      </c>
      <c r="V111" s="229"/>
      <c r="W111" s="229"/>
      <c r="X111" s="229"/>
      <c r="Y111" s="229"/>
      <c r="Z111" s="229"/>
    </row>
    <row r="112" spans="1:26" s="44" customFormat="1" ht="12.75">
      <c r="A112" s="81"/>
      <c r="B112" s="98"/>
      <c r="C112" s="187"/>
      <c r="D112" s="205" t="s">
        <v>113</v>
      </c>
      <c r="E112" s="195"/>
      <c r="F112" s="311"/>
      <c r="G112" s="191"/>
      <c r="H112" s="86"/>
      <c r="I112" s="86"/>
      <c r="J112" s="89"/>
      <c r="K112" s="89"/>
      <c r="L112" s="261">
        <f t="shared" si="4"/>
        <v>0</v>
      </c>
      <c r="M112" s="210"/>
      <c r="N112" s="214" t="str">
        <f t="shared" si="19"/>
        <v> </v>
      </c>
      <c r="O112" s="214" t="str">
        <f t="shared" si="20"/>
        <v> </v>
      </c>
      <c r="P112" s="214" t="str">
        <f t="shared" si="21"/>
        <v> </v>
      </c>
      <c r="Q112" s="214" t="str">
        <f t="shared" si="22"/>
        <v> </v>
      </c>
      <c r="R112" s="166">
        <f t="shared" si="16"/>
        <v>0</v>
      </c>
      <c r="S112" s="167">
        <f>IF($I112&gt;0,IF(AND(I112&lt;=Identification!$B$13,H112&gt;=Identification!$B$11),0,$L112),$L112)</f>
        <v>0</v>
      </c>
      <c r="T112" s="215">
        <f t="shared" si="17"/>
        <v>0</v>
      </c>
      <c r="U112" s="216" t="str">
        <f t="shared" si="18"/>
        <v> </v>
      </c>
      <c r="V112" s="229"/>
      <c r="W112" s="229"/>
      <c r="X112" s="229"/>
      <c r="Y112" s="229"/>
      <c r="Z112" s="229"/>
    </row>
    <row r="113" spans="1:26" s="44" customFormat="1" ht="12.75">
      <c r="A113" s="81"/>
      <c r="B113" s="98"/>
      <c r="C113" s="187"/>
      <c r="D113" s="205" t="s">
        <v>114</v>
      </c>
      <c r="E113" s="195"/>
      <c r="F113" s="311"/>
      <c r="G113" s="191"/>
      <c r="H113" s="86"/>
      <c r="I113" s="86"/>
      <c r="J113" s="88"/>
      <c r="K113" s="88"/>
      <c r="L113" s="260">
        <f t="shared" si="4"/>
        <v>0</v>
      </c>
      <c r="M113" s="210"/>
      <c r="N113" s="214" t="str">
        <f t="shared" si="19"/>
        <v> </v>
      </c>
      <c r="O113" s="214" t="str">
        <f t="shared" si="20"/>
        <v> </v>
      </c>
      <c r="P113" s="214" t="str">
        <f t="shared" si="21"/>
        <v> </v>
      </c>
      <c r="Q113" s="214" t="str">
        <f t="shared" si="22"/>
        <v> </v>
      </c>
      <c r="R113" s="166">
        <f t="shared" si="16"/>
        <v>0</v>
      </c>
      <c r="S113" s="167">
        <f>IF($I113&gt;0,IF(AND(I113&lt;=Identification!$B$13,H113&gt;=Identification!$B$11),0,$L113),$L113)</f>
        <v>0</v>
      </c>
      <c r="T113" s="215">
        <f t="shared" si="17"/>
        <v>0</v>
      </c>
      <c r="U113" s="216" t="str">
        <f t="shared" si="18"/>
        <v> </v>
      </c>
      <c r="V113" s="229"/>
      <c r="W113" s="229"/>
      <c r="X113" s="229"/>
      <c r="Y113" s="229"/>
      <c r="Z113" s="229"/>
    </row>
    <row r="114" spans="1:26" s="44" customFormat="1" ht="12.75">
      <c r="A114" s="81"/>
      <c r="B114" s="98"/>
      <c r="C114" s="187"/>
      <c r="D114" s="205" t="s">
        <v>115</v>
      </c>
      <c r="E114" s="195"/>
      <c r="F114" s="311"/>
      <c r="G114" s="191"/>
      <c r="H114" s="86"/>
      <c r="I114" s="86"/>
      <c r="J114" s="90"/>
      <c r="K114" s="90"/>
      <c r="L114" s="262">
        <f t="shared" si="4"/>
        <v>0</v>
      </c>
      <c r="M114" s="210"/>
      <c r="N114" s="214" t="str">
        <f t="shared" si="19"/>
        <v> </v>
      </c>
      <c r="O114" s="214" t="str">
        <f t="shared" si="20"/>
        <v> </v>
      </c>
      <c r="P114" s="214" t="str">
        <f t="shared" si="21"/>
        <v> </v>
      </c>
      <c r="Q114" s="214" t="str">
        <f t="shared" si="22"/>
        <v> </v>
      </c>
      <c r="R114" s="166">
        <f t="shared" si="16"/>
        <v>0</v>
      </c>
      <c r="S114" s="167">
        <f>IF($I114&gt;0,IF(AND(I114&lt;=Identification!$B$13,H114&gt;=Identification!$B$11),0,$L114),$L114)</f>
        <v>0</v>
      </c>
      <c r="T114" s="215">
        <f t="shared" si="17"/>
        <v>0</v>
      </c>
      <c r="U114" s="216" t="str">
        <f t="shared" si="18"/>
        <v> </v>
      </c>
      <c r="V114" s="229"/>
      <c r="W114" s="229"/>
      <c r="X114" s="229"/>
      <c r="Y114" s="229"/>
      <c r="Z114" s="229"/>
    </row>
    <row r="115" spans="1:26" s="44" customFormat="1" ht="12.75">
      <c r="A115" s="82"/>
      <c r="B115" s="99"/>
      <c r="C115" s="188"/>
      <c r="D115" s="205" t="s">
        <v>116</v>
      </c>
      <c r="E115" s="196"/>
      <c r="F115" s="311"/>
      <c r="G115" s="192"/>
      <c r="H115" s="91"/>
      <c r="I115" s="91"/>
      <c r="J115" s="88"/>
      <c r="K115" s="88"/>
      <c r="L115" s="260">
        <f t="shared" si="4"/>
        <v>0</v>
      </c>
      <c r="M115" s="210"/>
      <c r="N115" s="214" t="str">
        <f t="shared" si="19"/>
        <v> </v>
      </c>
      <c r="O115" s="214" t="str">
        <f t="shared" si="20"/>
        <v> </v>
      </c>
      <c r="P115" s="214" t="str">
        <f t="shared" si="21"/>
        <v> </v>
      </c>
      <c r="Q115" s="214" t="str">
        <f t="shared" si="22"/>
        <v> </v>
      </c>
      <c r="R115" s="166">
        <f t="shared" si="16"/>
        <v>0</v>
      </c>
      <c r="S115" s="167">
        <f>IF($I115&gt;0,IF(AND(I115&lt;=Identification!$B$13,H115&gt;=Identification!$B$11),0,$L115),$L115)</f>
        <v>0</v>
      </c>
      <c r="T115" s="215">
        <f t="shared" si="17"/>
        <v>0</v>
      </c>
      <c r="U115" s="216" t="str">
        <f t="shared" si="18"/>
        <v> </v>
      </c>
      <c r="V115" s="229"/>
      <c r="W115" s="229"/>
      <c r="X115" s="229"/>
      <c r="Y115" s="229"/>
      <c r="Z115" s="229"/>
    </row>
    <row r="116" spans="1:26" s="44" customFormat="1" ht="12.75">
      <c r="A116" s="82"/>
      <c r="B116" s="99"/>
      <c r="C116" s="188"/>
      <c r="D116" s="205" t="s">
        <v>117</v>
      </c>
      <c r="E116" s="196"/>
      <c r="F116" s="311"/>
      <c r="G116" s="192"/>
      <c r="H116" s="91"/>
      <c r="I116" s="91"/>
      <c r="J116" s="88"/>
      <c r="K116" s="88"/>
      <c r="L116" s="260">
        <f t="shared" si="4"/>
        <v>0</v>
      </c>
      <c r="M116" s="210"/>
      <c r="N116" s="214" t="str">
        <f t="shared" si="19"/>
        <v> </v>
      </c>
      <c r="O116" s="214" t="str">
        <f t="shared" si="20"/>
        <v> </v>
      </c>
      <c r="P116" s="214" t="str">
        <f t="shared" si="21"/>
        <v> </v>
      </c>
      <c r="Q116" s="214" t="str">
        <f t="shared" si="22"/>
        <v> </v>
      </c>
      <c r="R116" s="166">
        <f t="shared" si="16"/>
        <v>0</v>
      </c>
      <c r="S116" s="167">
        <f>IF($I116&gt;0,IF(AND(I116&lt;=Identification!$B$13,H116&gt;=Identification!$B$11),0,$L116),$L116)</f>
        <v>0</v>
      </c>
      <c r="T116" s="215">
        <f t="shared" si="17"/>
        <v>0</v>
      </c>
      <c r="U116" s="216" t="str">
        <f t="shared" si="18"/>
        <v> </v>
      </c>
      <c r="V116" s="229"/>
      <c r="W116" s="229"/>
      <c r="X116" s="229"/>
      <c r="Y116" s="229"/>
      <c r="Z116" s="229"/>
    </row>
    <row r="117" spans="1:26" s="44" customFormat="1" ht="12.75">
      <c r="A117" s="82"/>
      <c r="B117" s="99"/>
      <c r="C117" s="188"/>
      <c r="D117" s="205" t="s">
        <v>118</v>
      </c>
      <c r="E117" s="196"/>
      <c r="F117" s="311"/>
      <c r="G117" s="192"/>
      <c r="H117" s="91"/>
      <c r="I117" s="91"/>
      <c r="J117" s="88"/>
      <c r="K117" s="88"/>
      <c r="L117" s="260">
        <f t="shared" si="4"/>
        <v>0</v>
      </c>
      <c r="M117" s="210"/>
      <c r="N117" s="214" t="str">
        <f t="shared" si="19"/>
        <v> </v>
      </c>
      <c r="O117" s="214" t="str">
        <f t="shared" si="20"/>
        <v> </v>
      </c>
      <c r="P117" s="214" t="str">
        <f t="shared" si="21"/>
        <v> </v>
      </c>
      <c r="Q117" s="214" t="str">
        <f t="shared" si="22"/>
        <v> </v>
      </c>
      <c r="R117" s="166">
        <f t="shared" si="16"/>
        <v>0</v>
      </c>
      <c r="S117" s="167">
        <f>IF($I117&gt;0,IF(AND(I117&lt;=Identification!$B$13,H117&gt;=Identification!$B$11),0,$L117),$L117)</f>
        <v>0</v>
      </c>
      <c r="T117" s="215">
        <f t="shared" si="17"/>
        <v>0</v>
      </c>
      <c r="U117" s="216" t="str">
        <f t="shared" si="18"/>
        <v> </v>
      </c>
      <c r="V117" s="229"/>
      <c r="W117" s="229"/>
      <c r="X117" s="229"/>
      <c r="Y117" s="229"/>
      <c r="Z117" s="229"/>
    </row>
    <row r="118" spans="1:26" s="44" customFormat="1" ht="12.75">
      <c r="A118" s="82"/>
      <c r="B118" s="99"/>
      <c r="C118" s="188"/>
      <c r="D118" s="205" t="s">
        <v>119</v>
      </c>
      <c r="E118" s="196"/>
      <c r="F118" s="311"/>
      <c r="G118" s="192"/>
      <c r="H118" s="91"/>
      <c r="I118" s="91"/>
      <c r="J118" s="88"/>
      <c r="K118" s="88"/>
      <c r="L118" s="260">
        <f t="shared" si="4"/>
        <v>0</v>
      </c>
      <c r="M118" s="210"/>
      <c r="N118" s="214" t="str">
        <f t="shared" si="19"/>
        <v> </v>
      </c>
      <c r="O118" s="214" t="str">
        <f t="shared" si="20"/>
        <v> </v>
      </c>
      <c r="P118" s="214" t="str">
        <f t="shared" si="21"/>
        <v> </v>
      </c>
      <c r="Q118" s="214" t="str">
        <f t="shared" si="22"/>
        <v> </v>
      </c>
      <c r="R118" s="166">
        <f t="shared" si="16"/>
        <v>0</v>
      </c>
      <c r="S118" s="167">
        <f>IF($I118&gt;0,IF(AND(I118&lt;=Identification!$B$13,H118&gt;=Identification!$B$11),0,$L118),$L118)</f>
        <v>0</v>
      </c>
      <c r="T118" s="215">
        <f t="shared" si="17"/>
        <v>0</v>
      </c>
      <c r="U118" s="216" t="str">
        <f t="shared" si="18"/>
        <v> </v>
      </c>
      <c r="V118" s="229"/>
      <c r="W118" s="229"/>
      <c r="X118" s="229"/>
      <c r="Y118" s="229"/>
      <c r="Z118" s="229"/>
    </row>
    <row r="119" spans="1:26" s="44" customFormat="1" ht="12.75">
      <c r="A119" s="82"/>
      <c r="B119" s="99"/>
      <c r="C119" s="188"/>
      <c r="D119" s="205" t="s">
        <v>120</v>
      </c>
      <c r="E119" s="196"/>
      <c r="F119" s="311"/>
      <c r="G119" s="192"/>
      <c r="H119" s="91"/>
      <c r="I119" s="91"/>
      <c r="J119" s="88"/>
      <c r="K119" s="88"/>
      <c r="L119" s="260">
        <f t="shared" si="4"/>
        <v>0</v>
      </c>
      <c r="M119" s="210"/>
      <c r="N119" s="214" t="str">
        <f t="shared" si="19"/>
        <v> </v>
      </c>
      <c r="O119" s="214" t="str">
        <f t="shared" si="20"/>
        <v> </v>
      </c>
      <c r="P119" s="214" t="str">
        <f t="shared" si="21"/>
        <v> </v>
      </c>
      <c r="Q119" s="214" t="str">
        <f t="shared" si="22"/>
        <v> </v>
      </c>
      <c r="R119" s="166">
        <f t="shared" si="16"/>
        <v>0</v>
      </c>
      <c r="S119" s="167">
        <f>IF($I119&gt;0,IF(AND(I119&lt;=Identification!$B$13,H119&gt;=Identification!$B$11),0,$L119),$L119)</f>
        <v>0</v>
      </c>
      <c r="T119" s="215">
        <f t="shared" si="17"/>
        <v>0</v>
      </c>
      <c r="U119" s="216" t="str">
        <f t="shared" si="18"/>
        <v> </v>
      </c>
      <c r="V119" s="229"/>
      <c r="W119" s="229"/>
      <c r="X119" s="229"/>
      <c r="Y119" s="229"/>
      <c r="Z119" s="229"/>
    </row>
    <row r="120" spans="1:26" s="44" customFormat="1" ht="12.75">
      <c r="A120" s="82"/>
      <c r="B120" s="99"/>
      <c r="C120" s="188"/>
      <c r="D120" s="205" t="s">
        <v>121</v>
      </c>
      <c r="E120" s="196"/>
      <c r="F120" s="311"/>
      <c r="G120" s="192"/>
      <c r="H120" s="91"/>
      <c r="I120" s="91"/>
      <c r="J120" s="88"/>
      <c r="K120" s="88"/>
      <c r="L120" s="260">
        <f>J120*K120</f>
        <v>0</v>
      </c>
      <c r="M120" s="210"/>
      <c r="N120" s="214" t="str">
        <f t="shared" si="19"/>
        <v> </v>
      </c>
      <c r="O120" s="214" t="str">
        <f t="shared" si="20"/>
        <v> </v>
      </c>
      <c r="P120" s="214" t="str">
        <f t="shared" si="21"/>
        <v> </v>
      </c>
      <c r="Q120" s="214" t="str">
        <f t="shared" si="22"/>
        <v> </v>
      </c>
      <c r="R120" s="166">
        <f t="shared" si="16"/>
        <v>0</v>
      </c>
      <c r="S120" s="167">
        <f>IF($I120&gt;0,IF(AND(I120&lt;=Identification!$B$13,H120&gt;=Identification!$B$11),0,$L120),$L120)</f>
        <v>0</v>
      </c>
      <c r="T120" s="215">
        <f t="shared" si="17"/>
        <v>0</v>
      </c>
      <c r="U120" s="216" t="str">
        <f t="shared" si="18"/>
        <v> </v>
      </c>
      <c r="V120" s="229"/>
      <c r="W120" s="229"/>
      <c r="X120" s="229"/>
      <c r="Y120" s="229"/>
      <c r="Z120" s="229"/>
    </row>
    <row r="121" spans="1:26" s="44" customFormat="1" ht="12.75">
      <c r="A121" s="82"/>
      <c r="B121" s="99"/>
      <c r="C121" s="188"/>
      <c r="D121" s="205" t="s">
        <v>122</v>
      </c>
      <c r="E121" s="196"/>
      <c r="F121" s="311"/>
      <c r="G121" s="192"/>
      <c r="H121" s="91"/>
      <c r="I121" s="91"/>
      <c r="J121" s="88"/>
      <c r="K121" s="88"/>
      <c r="L121" s="260">
        <f t="shared" si="4"/>
        <v>0</v>
      </c>
      <c r="M121" s="210"/>
      <c r="N121" s="214" t="str">
        <f t="shared" si="19"/>
        <v> </v>
      </c>
      <c r="O121" s="214" t="str">
        <f t="shared" si="20"/>
        <v> </v>
      </c>
      <c r="P121" s="214" t="str">
        <f t="shared" si="21"/>
        <v> </v>
      </c>
      <c r="Q121" s="214" t="str">
        <f t="shared" si="22"/>
        <v> </v>
      </c>
      <c r="R121" s="166">
        <f t="shared" si="16"/>
        <v>0</v>
      </c>
      <c r="S121" s="167">
        <f>IF($I121&gt;0,IF(AND(I121&lt;=Identification!$B$13,H121&gt;=Identification!$B$11),0,$L121),$L121)</f>
        <v>0</v>
      </c>
      <c r="T121" s="215">
        <f t="shared" si="17"/>
        <v>0</v>
      </c>
      <c r="U121" s="216" t="str">
        <f t="shared" si="18"/>
        <v> </v>
      </c>
      <c r="V121" s="229"/>
      <c r="W121" s="229"/>
      <c r="X121" s="229"/>
      <c r="Y121" s="229"/>
      <c r="Z121" s="229"/>
    </row>
    <row r="122" spans="1:26" s="44" customFormat="1" ht="12.75">
      <c r="A122" s="82"/>
      <c r="B122" s="99"/>
      <c r="C122" s="188"/>
      <c r="D122" s="205" t="s">
        <v>123</v>
      </c>
      <c r="E122" s="196"/>
      <c r="F122" s="311"/>
      <c r="G122" s="192"/>
      <c r="H122" s="91"/>
      <c r="I122" s="91"/>
      <c r="J122" s="88"/>
      <c r="K122" s="88"/>
      <c r="L122" s="260">
        <f t="shared" si="4"/>
        <v>0</v>
      </c>
      <c r="M122" s="210"/>
      <c r="N122" s="214" t="str">
        <f t="shared" si="19"/>
        <v> </v>
      </c>
      <c r="O122" s="214" t="str">
        <f t="shared" si="20"/>
        <v> </v>
      </c>
      <c r="P122" s="214" t="str">
        <f t="shared" si="21"/>
        <v> </v>
      </c>
      <c r="Q122" s="214" t="str">
        <f t="shared" si="22"/>
        <v> </v>
      </c>
      <c r="R122" s="166">
        <f t="shared" si="16"/>
        <v>0</v>
      </c>
      <c r="S122" s="167">
        <f>IF($I122&gt;0,IF(AND(I122&lt;=Identification!$B$13,H122&gt;=Identification!$B$11),0,$L122),$L122)</f>
        <v>0</v>
      </c>
      <c r="T122" s="215">
        <f t="shared" si="17"/>
        <v>0</v>
      </c>
      <c r="U122" s="216" t="str">
        <f t="shared" si="18"/>
        <v> </v>
      </c>
      <c r="V122" s="229"/>
      <c r="W122" s="229"/>
      <c r="X122" s="229"/>
      <c r="Y122" s="229"/>
      <c r="Z122" s="229"/>
    </row>
    <row r="123" spans="1:26" s="44" customFormat="1" ht="12.75">
      <c r="A123" s="82"/>
      <c r="B123" s="99"/>
      <c r="C123" s="188"/>
      <c r="D123" s="205" t="s">
        <v>124</v>
      </c>
      <c r="E123" s="196"/>
      <c r="F123" s="311"/>
      <c r="G123" s="192"/>
      <c r="H123" s="91"/>
      <c r="I123" s="91"/>
      <c r="J123" s="88"/>
      <c r="K123" s="88"/>
      <c r="L123" s="260">
        <f t="shared" si="4"/>
        <v>0</v>
      </c>
      <c r="M123" s="210"/>
      <c r="N123" s="214" t="str">
        <f t="shared" si="19"/>
        <v> </v>
      </c>
      <c r="O123" s="214" t="str">
        <f t="shared" si="20"/>
        <v> </v>
      </c>
      <c r="P123" s="214" t="str">
        <f t="shared" si="21"/>
        <v> </v>
      </c>
      <c r="Q123" s="214" t="str">
        <f t="shared" si="22"/>
        <v> </v>
      </c>
      <c r="R123" s="166">
        <f t="shared" si="16"/>
        <v>0</v>
      </c>
      <c r="S123" s="167">
        <f>IF($I123&gt;0,IF(AND(I123&lt;=Identification!$B$13,H123&gt;=Identification!$B$11),0,$L123),$L123)</f>
        <v>0</v>
      </c>
      <c r="T123" s="215">
        <f t="shared" si="17"/>
        <v>0</v>
      </c>
      <c r="U123" s="216" t="str">
        <f t="shared" si="18"/>
        <v> </v>
      </c>
      <c r="V123" s="229"/>
      <c r="W123" s="229"/>
      <c r="X123" s="229"/>
      <c r="Y123" s="229"/>
      <c r="Z123" s="229"/>
    </row>
    <row r="124" spans="1:26" s="44" customFormat="1" ht="12.75">
      <c r="A124" s="82"/>
      <c r="B124" s="99"/>
      <c r="C124" s="188"/>
      <c r="D124" s="205" t="s">
        <v>125</v>
      </c>
      <c r="E124" s="196"/>
      <c r="F124" s="311"/>
      <c r="G124" s="192"/>
      <c r="H124" s="91"/>
      <c r="I124" s="91"/>
      <c r="J124" s="88"/>
      <c r="K124" s="88"/>
      <c r="L124" s="260">
        <f t="shared" si="4"/>
        <v>0</v>
      </c>
      <c r="M124" s="210"/>
      <c r="N124" s="214" t="str">
        <f t="shared" si="19"/>
        <v> </v>
      </c>
      <c r="O124" s="214" t="str">
        <f t="shared" si="20"/>
        <v> </v>
      </c>
      <c r="P124" s="214" t="str">
        <f t="shared" si="21"/>
        <v> </v>
      </c>
      <c r="Q124" s="214" t="str">
        <f t="shared" si="22"/>
        <v> </v>
      </c>
      <c r="R124" s="166">
        <f t="shared" si="16"/>
        <v>0</v>
      </c>
      <c r="S124" s="167">
        <f>IF($I124&gt;0,IF(AND(I124&lt;=Identification!$B$13,H124&gt;=Identification!$B$11),0,$L124),$L124)</f>
        <v>0</v>
      </c>
      <c r="T124" s="215">
        <f t="shared" si="17"/>
        <v>0</v>
      </c>
      <c r="U124" s="216" t="str">
        <f t="shared" si="18"/>
        <v> </v>
      </c>
      <c r="V124" s="229"/>
      <c r="W124" s="229"/>
      <c r="X124" s="229"/>
      <c r="Y124" s="229"/>
      <c r="Z124" s="229"/>
    </row>
    <row r="125" spans="1:26" s="44" customFormat="1" ht="12.75">
      <c r="A125" s="82"/>
      <c r="B125" s="99"/>
      <c r="C125" s="188"/>
      <c r="D125" s="205" t="s">
        <v>126</v>
      </c>
      <c r="E125" s="196"/>
      <c r="F125" s="311"/>
      <c r="G125" s="192"/>
      <c r="H125" s="91"/>
      <c r="I125" s="91"/>
      <c r="J125" s="88"/>
      <c r="K125" s="88"/>
      <c r="L125" s="260">
        <f t="shared" si="4"/>
        <v>0</v>
      </c>
      <c r="M125" s="210"/>
      <c r="N125" s="214" t="str">
        <f t="shared" si="19"/>
        <v> </v>
      </c>
      <c r="O125" s="214" t="str">
        <f t="shared" si="20"/>
        <v> </v>
      </c>
      <c r="P125" s="214" t="str">
        <f t="shared" si="21"/>
        <v> </v>
      </c>
      <c r="Q125" s="214" t="str">
        <f t="shared" si="22"/>
        <v> </v>
      </c>
      <c r="R125" s="166">
        <f t="shared" si="16"/>
        <v>0</v>
      </c>
      <c r="S125" s="167">
        <f>IF($I125&gt;0,IF(AND(I125&lt;=Identification!$B$13,H125&gt;=Identification!$B$11),0,$L125),$L125)</f>
        <v>0</v>
      </c>
      <c r="T125" s="215">
        <f t="shared" si="17"/>
        <v>0</v>
      </c>
      <c r="U125" s="216" t="str">
        <f t="shared" si="18"/>
        <v> </v>
      </c>
      <c r="V125" s="229"/>
      <c r="W125" s="229"/>
      <c r="X125" s="229"/>
      <c r="Y125" s="229"/>
      <c r="Z125" s="229"/>
    </row>
    <row r="126" spans="1:26" s="44" customFormat="1" ht="13.5" thickBot="1">
      <c r="A126" s="83"/>
      <c r="B126" s="100"/>
      <c r="C126" s="189"/>
      <c r="D126" s="267" t="s">
        <v>127</v>
      </c>
      <c r="E126" s="197"/>
      <c r="F126" s="312"/>
      <c r="G126" s="193"/>
      <c r="H126" s="92"/>
      <c r="I126" s="92"/>
      <c r="J126" s="93"/>
      <c r="K126" s="93"/>
      <c r="L126" s="263">
        <f t="shared" si="4"/>
        <v>0</v>
      </c>
      <c r="M126" s="211"/>
      <c r="N126" s="214" t="str">
        <f t="shared" si="19"/>
        <v> </v>
      </c>
      <c r="O126" s="214" t="str">
        <f t="shared" si="20"/>
        <v> </v>
      </c>
      <c r="P126" s="214" t="str">
        <f t="shared" si="21"/>
        <v> </v>
      </c>
      <c r="Q126" s="214" t="str">
        <f t="shared" si="22"/>
        <v> </v>
      </c>
      <c r="R126" s="166">
        <f t="shared" si="16"/>
        <v>0</v>
      </c>
      <c r="S126" s="167">
        <f>IF($I126&gt;0,IF(AND(I126&lt;=Identification!$B$13,H126&gt;=Identification!$B$11),0,$L126),$L126)</f>
        <v>0</v>
      </c>
      <c r="T126" s="215">
        <f t="shared" si="17"/>
        <v>0</v>
      </c>
      <c r="U126" s="216" t="str">
        <f t="shared" si="18"/>
        <v> </v>
      </c>
      <c r="V126" s="229"/>
      <c r="W126" s="229"/>
      <c r="X126" s="229"/>
      <c r="Y126" s="229"/>
      <c r="Z126" s="229"/>
    </row>
    <row r="127" ht="13.5" thickBot="1"/>
    <row r="128" spans="1:17" ht="19.5" thickBot="1">
      <c r="A128" s="348" t="str">
        <f>IF(Identification!$B$9="EN",Languages!$A23,IF($B$9="FR",Languages!$B23,Languages!$C23))</f>
        <v>1 Full-time equivalent refers to the number of working hours, per day, defined under national legislation</v>
      </c>
      <c r="B128" s="349"/>
      <c r="C128" s="349"/>
      <c r="D128" s="349"/>
      <c r="E128" s="349"/>
      <c r="F128" s="349"/>
      <c r="G128" s="349"/>
      <c r="H128" s="349"/>
      <c r="I128" s="349"/>
      <c r="J128" s="349"/>
      <c r="K128" s="349"/>
      <c r="L128" s="350"/>
      <c r="M128" s="137"/>
      <c r="N128" s="137"/>
      <c r="O128" s="137"/>
      <c r="P128" s="137"/>
      <c r="Q128" s="137"/>
    </row>
    <row r="129" spans="1:17" ht="19.5" thickBot="1">
      <c r="A129" s="348" t="str">
        <f>IF(Identification!$B$9="EN",Languages!$A25,IF($B$9="FR",Languages!$B25,Languages!$C25))</f>
        <v>2 Please describe the method of calculation used for costs introduced to the project, this should be based upon existing documentation and be able to be evidenced.</v>
      </c>
      <c r="B129" s="349"/>
      <c r="C129" s="349"/>
      <c r="D129" s="349"/>
      <c r="E129" s="349"/>
      <c r="F129" s="349"/>
      <c r="G129" s="349"/>
      <c r="H129" s="349"/>
      <c r="I129" s="349"/>
      <c r="J129" s="349"/>
      <c r="K129" s="349"/>
      <c r="L129" s="350"/>
      <c r="M129" s="137"/>
      <c r="N129" s="137"/>
      <c r="O129" s="137"/>
      <c r="P129" s="137"/>
      <c r="Q129" s="137"/>
    </row>
    <row r="130" spans="1:52" s="180" customFormat="1" ht="13.5" thickBot="1">
      <c r="A130" s="351" t="s">
        <v>1363</v>
      </c>
      <c r="B130" s="352"/>
      <c r="C130" s="352"/>
      <c r="D130" s="352"/>
      <c r="E130" s="352"/>
      <c r="F130" s="352"/>
      <c r="G130" s="352"/>
      <c r="H130" s="352"/>
      <c r="I130" s="352"/>
      <c r="J130" s="352"/>
      <c r="K130" s="352"/>
      <c r="L130" s="353"/>
      <c r="V130" s="228"/>
      <c r="W130" s="228"/>
      <c r="X130" s="228"/>
      <c r="Y130" s="228"/>
      <c r="Z130" s="228"/>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row>
  </sheetData>
  <sheetProtection password="CAB7" sheet="1"/>
  <protectedRanges>
    <protectedRange sqref="D7:D126" name="Range1"/>
  </protectedRanges>
  <mergeCells count="4">
    <mergeCell ref="A4:L4"/>
    <mergeCell ref="A128:L128"/>
    <mergeCell ref="A129:L129"/>
    <mergeCell ref="A130:L130"/>
  </mergeCells>
  <dataValidations count="2">
    <dataValidation type="list" allowBlank="1" showInputMessage="1" showErrorMessage="1" sqref="C7:C126">
      <formula1>Country</formula1>
    </dataValidation>
    <dataValidation type="list" allowBlank="1" showInputMessage="1" showErrorMessage="1" sqref="F7:F126">
      <formula1>staff</formula1>
    </dataValidation>
  </dataValidations>
  <printOptions/>
  <pageMargins left="0.1968503937007874" right="0.2362204724409449" top="0.7480314960629921" bottom="0.984251968503937" header="0.5118110236220472" footer="0.5118110236220472"/>
  <pageSetup horizontalDpi="300" verticalDpi="300" orientation="landscape" paperSize="9" scale="60" r:id="rId3"/>
  <headerFooter alignWithMargins="0">
    <oddFooter>&amp;R&amp;"Arial,Italique"&amp;8&amp;P / &amp;N</oddFooter>
  </headerFooter>
  <legacyDrawing r:id="rId2"/>
</worksheet>
</file>

<file path=xl/worksheets/sheet6.xml><?xml version="1.0" encoding="utf-8"?>
<worksheet xmlns="http://schemas.openxmlformats.org/spreadsheetml/2006/main" xmlns:r="http://schemas.openxmlformats.org/officeDocument/2006/relationships">
  <dimension ref="A1:T358"/>
  <sheetViews>
    <sheetView zoomScale="67" zoomScaleNormal="67" zoomScaleSheetLayoutView="85" zoomScalePageLayoutView="0" workbookViewId="0" topLeftCell="A1">
      <selection activeCell="A9" sqref="A9"/>
    </sheetView>
  </sheetViews>
  <sheetFormatPr defaultColWidth="9.140625" defaultRowHeight="12.75"/>
  <cols>
    <col min="1" max="1" width="11.00390625" style="77" customWidth="1"/>
    <col min="2" max="2" width="12.00390625" style="77" customWidth="1"/>
    <col min="3" max="3" width="33.28125" style="74" customWidth="1"/>
    <col min="4" max="4" width="19.00390625" style="74" customWidth="1"/>
    <col min="5" max="5" width="15.28125" style="74" customWidth="1"/>
    <col min="6" max="6" width="14.140625" style="74" customWidth="1"/>
    <col min="7" max="7" width="15.28125" style="74" customWidth="1"/>
    <col min="8" max="8" width="12.7109375" style="74" customWidth="1"/>
    <col min="9" max="9" width="16.7109375" style="74" customWidth="1"/>
    <col min="10" max="10" width="14.421875" style="74" customWidth="1"/>
    <col min="11" max="11" width="23.7109375" style="74" customWidth="1"/>
    <col min="12" max="12" width="24.421875" style="74" customWidth="1"/>
    <col min="13" max="13" width="12.7109375" style="74" customWidth="1"/>
    <col min="14" max="14" width="14.00390625" style="74" customWidth="1"/>
    <col min="15" max="15" width="15.57421875" style="74" customWidth="1"/>
    <col min="16" max="16" width="25.7109375" style="138" hidden="1" customWidth="1"/>
    <col min="17" max="17" width="12.7109375" style="74" hidden="1" customWidth="1"/>
    <col min="18" max="18" width="17.28125" style="74" hidden="1" customWidth="1"/>
    <col min="19" max="19" width="18.8515625" style="74" hidden="1" customWidth="1"/>
    <col min="20" max="20" width="15.7109375" style="74" hidden="1" customWidth="1"/>
    <col min="21" max="21" width="11.57421875" style="75" customWidth="1"/>
    <col min="22" max="16384" width="9.140625" style="75" customWidth="1"/>
  </cols>
  <sheetData>
    <row r="1" spans="1:20" ht="13.5" thickBot="1">
      <c r="A1" s="160" t="str">
        <f>IF(Identification!$B$9="EN",Languages!$A134,IF(Identification!$B$9="FR",Languages!$B134,Languages!$C134))</f>
        <v>SUMMARY:</v>
      </c>
      <c r="B1" s="161"/>
      <c r="C1" s="76" t="str">
        <f>IF(Identification!$B$9="EN",Languages!$A49,IF(Identification!$B$9="FR",Languages!$B49,Languages!$C49))</f>
        <v>Declared:</v>
      </c>
      <c r="S1" s="76" t="str">
        <f>IF(Identification!$B$9="EN",Languages!$A93,IF(Identification!$B$9="FR",Languages!$B93,Languages!$C93))</f>
        <v>Ineligible:</v>
      </c>
      <c r="T1" s="76" t="str">
        <f>IF(Identification!$B$9="EN",Languages!$A57,IF(Identification!$B$9="FR",Languages!$B57,Languages!$C57))</f>
        <v>Eligible:</v>
      </c>
    </row>
    <row r="2" spans="1:20" ht="13.5" thickBot="1">
      <c r="A2" s="160" t="str">
        <f>IF(Identification!$B$9="EN",Languages!$A155,IF(Identification!$B$9="FR",Languages!$B155,Languages!$C155))</f>
        <v>Travel:</v>
      </c>
      <c r="B2" s="161"/>
      <c r="C2" s="266">
        <f>SUM(M9:M358)</f>
        <v>0</v>
      </c>
      <c r="S2" s="60">
        <f>C4-T2</f>
        <v>0</v>
      </c>
      <c r="T2" s="60">
        <f>SUM(T9:T358)</f>
        <v>0</v>
      </c>
    </row>
    <row r="3" spans="1:3" ht="13.5" thickBot="1">
      <c r="A3" s="160" t="str">
        <f>IF(Identification!$B$9="EN",Languages!$A130,IF(Identification!$B$9="FR",Languages!$B130,Languages!$C130))</f>
        <v>Subsistence:</v>
      </c>
      <c r="B3" s="161"/>
      <c r="C3" s="266">
        <f>SUM(N9:N358)</f>
        <v>0</v>
      </c>
    </row>
    <row r="4" spans="1:3" ht="13.5" thickBot="1">
      <c r="A4" s="160" t="str">
        <f>IF(Identification!$B$9="EN",Languages!$A147,IF(Identification!$B$9="FR",Languages!$B147,Languages!$C147))</f>
        <v>Total Costs:</v>
      </c>
      <c r="B4" s="161"/>
      <c r="C4" s="266">
        <f>SUM(C2:C3)</f>
        <v>0</v>
      </c>
    </row>
    <row r="5" spans="1:20" s="79" customFormat="1" ht="9" thickBot="1">
      <c r="A5" s="95"/>
      <c r="B5" s="95"/>
      <c r="C5" s="78"/>
      <c r="D5" s="78"/>
      <c r="E5" s="78"/>
      <c r="F5" s="78"/>
      <c r="G5" s="78"/>
      <c r="H5" s="78"/>
      <c r="I5" s="78"/>
      <c r="J5" s="78"/>
      <c r="K5" s="78"/>
      <c r="L5" s="78"/>
      <c r="M5" s="78"/>
      <c r="N5" s="78"/>
      <c r="O5" s="78"/>
      <c r="P5" s="139"/>
      <c r="Q5" s="78"/>
      <c r="R5" s="78"/>
      <c r="S5" s="78"/>
      <c r="T5" s="78"/>
    </row>
    <row r="6" spans="1:15" ht="16.5" thickBot="1">
      <c r="A6" s="157" t="str">
        <f>IF(Identification!$B$9="EN",Languages!$A135,IF(Identification!$B$9="FR",Languages!$B135,Languages!$C135))</f>
        <v>Table A.4: Travel &amp; Subsistence Expenses</v>
      </c>
      <c r="B6" s="158"/>
      <c r="C6" s="158"/>
      <c r="D6" s="158"/>
      <c r="E6" s="158"/>
      <c r="F6" s="158"/>
      <c r="G6" s="158"/>
      <c r="H6" s="158"/>
      <c r="I6" s="158"/>
      <c r="J6" s="158"/>
      <c r="K6" s="158"/>
      <c r="L6" s="158"/>
      <c r="M6" s="158"/>
      <c r="N6" s="158"/>
      <c r="O6" s="159"/>
    </row>
    <row r="7" spans="1:20" s="79" customFormat="1" ht="9" thickBot="1">
      <c r="A7" s="95"/>
      <c r="B7" s="95"/>
      <c r="C7" s="78"/>
      <c r="D7" s="78"/>
      <c r="E7" s="78"/>
      <c r="F7" s="78"/>
      <c r="G7" s="78"/>
      <c r="H7" s="78"/>
      <c r="I7" s="78"/>
      <c r="J7" s="78"/>
      <c r="K7" s="78"/>
      <c r="L7" s="78"/>
      <c r="M7" s="78"/>
      <c r="N7" s="78"/>
      <c r="O7" s="78"/>
      <c r="P7" s="139"/>
      <c r="Q7" s="78"/>
      <c r="R7" s="78"/>
      <c r="S7" s="78"/>
      <c r="T7" s="78"/>
    </row>
    <row r="8" spans="1:20" ht="65.25" customHeight="1" thickBot="1">
      <c r="A8" s="43" t="str">
        <f>IF(Identification!$B$9="EN",Languages!$A115,IF(Identification!$B$9="FR",Languages!$B115,Languages!$C115))</f>
        <v>Partner No. (required)</v>
      </c>
      <c r="B8" s="43" t="str">
        <f>IF(Identification!$B$9="EN",Languages!$A167,IF(Identification!$B$9="FR",Languages!$B167,Languages!$C167))</f>
        <v>Invoice Reference No.</v>
      </c>
      <c r="C8" s="145" t="str">
        <f>IF(Identification!$B$9="EN",Languages!$A107,IF(Identification!$B$9="FR",Languages!$B107,Languages!$C107))</f>
        <v>Name of Person (one person per trip per line)</v>
      </c>
      <c r="D8" s="145" t="str">
        <f>IF(Identification!$B$9="EN",Languages!$A65,IF(Identification!$B$9="FR",Languages!$B65,Languages!$C65))</f>
        <v>From (dd/mm/yyyy)</v>
      </c>
      <c r="E8" s="145" t="str">
        <f>IF(Identification!$B$9="EN",Languages!$A142,IF(Identification!$B$9="FR",Languages!$B142,Languages!$C142))</f>
        <v>To (dd/mm/yyyy)</v>
      </c>
      <c r="F8" s="145" t="str">
        <f>IF(Identification!$B$9="EN",Languages!$A53,IF(Identification!$B$9="FR",Languages!$B53,Languages!$C53))</f>
        <v>Duration (no. of days which include overnight stays)</v>
      </c>
      <c r="G8" s="145" t="str">
        <f>IF(Identification!$B$9="EN",Languages!$A37,IF(Identification!$B$9="FR",Languages!$B37,Languages!$C37))</f>
        <v>City (departure)</v>
      </c>
      <c r="H8" s="145" t="str">
        <f>IF(Identification!$B$9="EN",Languages!$A43,IF(Identification!$B$9="FR",Languages!$B43,Languages!$C43))</f>
        <v>Country (departure)</v>
      </c>
      <c r="I8" s="145" t="str">
        <f>IF(Identification!$B$9="EN",Languages!$A38,IF(Identification!$B$9="FR",Languages!$B38,Languages!$C38))</f>
        <v>City (destination)</v>
      </c>
      <c r="J8" s="145" t="str">
        <f>IF(Identification!$B$9="EN",Languages!$A44,IF(Identification!$B$9="FR",Languages!$B44,Languages!$C44))</f>
        <v>Country (destination)</v>
      </c>
      <c r="K8" s="27" t="str">
        <f>IF(Identification!$B$9="EN",Languages!$A111,IF(Identification!$B$9="FR",Languages!$B111,Languages!$C111))</f>
        <v>Objective of the Trip</v>
      </c>
      <c r="L8" s="27" t="str">
        <f>IF(Identification!$B$9="EN",Languages!$A153,IF(Identification!$B$9="FR",Languages!$B153,Languages!$C153))</f>
        <v>Transport Type(s)</v>
      </c>
      <c r="M8" s="145" t="str">
        <f>IF(Identification!$B$9="EN",Languages!$A154,IF(Identification!$B$9="FR",Languages!$B154,Languages!$C154))</f>
        <v>Travel Costs</v>
      </c>
      <c r="N8" s="145" t="str">
        <f>IF(Identification!$B$9="EN",Languages!$A129,IF(Identification!$B$9="FR",Languages!$B129,Languages!$C129))</f>
        <v>Subsistence Costs</v>
      </c>
      <c r="O8" s="144" t="str">
        <f>IF(Identification!$B$9="EN",Languages!$A152,IF(Identification!$B$9="FR",Languages!$B152,Languages!$C152))</f>
        <v>TOTAL COST</v>
      </c>
      <c r="P8" s="6" t="str">
        <f>IF(Identification!$B$9="EN",Languages!$A164,IF(Identification!$B$9="FR",Languages!$B164,Languages!$C164))</f>
        <v>Comments</v>
      </c>
      <c r="Q8" s="145" t="str">
        <f>IF(Identification!$B$9="EN",Languages!$A92,IF(Identification!$B$9="FR",Languages!$B92,Languages!$C92))</f>
        <v>Ineligible Travel</v>
      </c>
      <c r="R8" s="145" t="str">
        <f>IF(Identification!$B$9="EN",Languages!$A91,IF(Identification!$B$9="FR",Languages!$B91,Languages!$C91))</f>
        <v>Ineligible Subsistence</v>
      </c>
      <c r="S8" s="145" t="str">
        <f>IF(Identification!$B$9="EN",Languages!$A90,IF(Identification!$B$9="FR",Languages!$B90,Languages!$C90))</f>
        <v>Ineligible Cost Date</v>
      </c>
      <c r="T8" s="145" t="str">
        <f>IF(Identification!$B$9="EN",Languages!$A54,IF(Identification!$B$9="FR",Languages!$B54,Languages!$C153))</f>
        <v>Eligible Costs</v>
      </c>
    </row>
    <row r="9" spans="1:20" ht="12.75">
      <c r="A9" s="198"/>
      <c r="B9" s="207" t="s">
        <v>128</v>
      </c>
      <c r="C9" s="199"/>
      <c r="D9" s="163"/>
      <c r="E9" s="163"/>
      <c r="F9" s="164"/>
      <c r="G9" s="162"/>
      <c r="H9" s="165"/>
      <c r="I9" s="162"/>
      <c r="J9" s="165"/>
      <c r="K9" s="162"/>
      <c r="L9" s="162"/>
      <c r="M9" s="264"/>
      <c r="N9" s="264"/>
      <c r="O9" s="265">
        <f>SUM(M9:N9)</f>
        <v>0</v>
      </c>
      <c r="P9" s="217"/>
      <c r="Q9" s="166"/>
      <c r="R9" s="167">
        <f>IF(AND($F9&gt;=0,$J9&gt;""),IF($N9&gt;$F9*LOOKUP($J9,Country,Subsistence),$N9-$F9*LOOKUP($J9,Country,Subsistence),0),$N9)</f>
        <v>0</v>
      </c>
      <c r="S9" s="167">
        <f>IF($D9&gt;0,IF(AND(E9&lt;=Identification!$B$13,D9&gt;=Identification!$B$11),0,$O9),$O9)</f>
        <v>0</v>
      </c>
      <c r="T9" s="167">
        <f>IF(SUM($M9+$N9)&gt;0,SUM($M9+$N9)-MAX(SUM($Q9+$R9),$S9),0)</f>
        <v>0</v>
      </c>
    </row>
    <row r="10" spans="1:20" ht="12.75">
      <c r="A10" s="198"/>
      <c r="B10" s="207" t="s">
        <v>129</v>
      </c>
      <c r="C10" s="199"/>
      <c r="D10" s="163"/>
      <c r="E10" s="163"/>
      <c r="F10" s="164"/>
      <c r="G10" s="162"/>
      <c r="H10" s="165"/>
      <c r="I10" s="162"/>
      <c r="J10" s="165"/>
      <c r="K10" s="162"/>
      <c r="L10" s="162"/>
      <c r="M10" s="264"/>
      <c r="N10" s="264"/>
      <c r="O10" s="265">
        <f aca="true" t="shared" si="0" ref="O10:O73">SUM(M10:N10)</f>
        <v>0</v>
      </c>
      <c r="P10" s="218"/>
      <c r="Q10" s="166"/>
      <c r="R10" s="167">
        <f aca="true" t="shared" si="1" ref="R10:R72">IF(AND($F10&gt;=0,$J10&gt;""),IF($N10&gt;$F10*LOOKUP($J10,Country,Subsistence),$N10-$F10*LOOKUP($J10,Country,Subsistence),0),$N10)</f>
        <v>0</v>
      </c>
      <c r="S10" s="167">
        <f>IF($D10&gt;0,IF(AND(E10&lt;=Identification!$B$13,D10&gt;=Identification!$B$11),0,$O10),$O10)</f>
        <v>0</v>
      </c>
      <c r="T10" s="167">
        <f aca="true" t="shared" si="2" ref="T10:T73">IF(SUM($M10+$N10)&gt;0,SUM($M10+$N10)-MAX(SUM($Q10+$R10),$S10),0)</f>
        <v>0</v>
      </c>
    </row>
    <row r="11" spans="1:20" ht="12.75">
      <c r="A11" s="198"/>
      <c r="B11" s="207" t="s">
        <v>130</v>
      </c>
      <c r="C11" s="199"/>
      <c r="D11" s="163"/>
      <c r="E11" s="163"/>
      <c r="F11" s="164"/>
      <c r="G11" s="162"/>
      <c r="H11" s="165"/>
      <c r="I11" s="162"/>
      <c r="J11" s="165"/>
      <c r="K11" s="162"/>
      <c r="L11" s="162"/>
      <c r="M11" s="264"/>
      <c r="N11" s="264"/>
      <c r="O11" s="265">
        <f t="shared" si="0"/>
        <v>0</v>
      </c>
      <c r="P11" s="218"/>
      <c r="Q11" s="166"/>
      <c r="R11" s="167">
        <f t="shared" si="1"/>
        <v>0</v>
      </c>
      <c r="S11" s="167">
        <f>IF($D11&gt;0,IF(AND(E11&lt;=Identification!$B$13,D11&gt;=Identification!$B$11),0,$O11),$O11)</f>
        <v>0</v>
      </c>
      <c r="T11" s="167">
        <f t="shared" si="2"/>
        <v>0</v>
      </c>
    </row>
    <row r="12" spans="1:20" ht="12.75">
      <c r="A12" s="198"/>
      <c r="B12" s="207" t="s">
        <v>131</v>
      </c>
      <c r="C12" s="199"/>
      <c r="D12" s="163"/>
      <c r="E12" s="163"/>
      <c r="F12" s="164"/>
      <c r="G12" s="162"/>
      <c r="H12" s="165"/>
      <c r="I12" s="162"/>
      <c r="J12" s="165"/>
      <c r="K12" s="162"/>
      <c r="L12" s="162"/>
      <c r="M12" s="264"/>
      <c r="N12" s="264"/>
      <c r="O12" s="265">
        <f t="shared" si="0"/>
        <v>0</v>
      </c>
      <c r="P12" s="218"/>
      <c r="Q12" s="166"/>
      <c r="R12" s="167">
        <f t="shared" si="1"/>
        <v>0</v>
      </c>
      <c r="S12" s="167">
        <f>IF($D12&gt;0,IF(AND(E12&lt;=Identification!$B$13,D12&gt;=Identification!$B$11),0,$O12),$O12)</f>
        <v>0</v>
      </c>
      <c r="T12" s="167">
        <f t="shared" si="2"/>
        <v>0</v>
      </c>
    </row>
    <row r="13" spans="1:20" ht="12.75">
      <c r="A13" s="198"/>
      <c r="B13" s="207" t="s">
        <v>132</v>
      </c>
      <c r="C13" s="199"/>
      <c r="D13" s="163"/>
      <c r="E13" s="163"/>
      <c r="F13" s="164"/>
      <c r="G13" s="162"/>
      <c r="H13" s="165"/>
      <c r="I13" s="162"/>
      <c r="J13" s="165"/>
      <c r="K13" s="162"/>
      <c r="L13" s="162"/>
      <c r="M13" s="264"/>
      <c r="N13" s="264"/>
      <c r="O13" s="265">
        <f t="shared" si="0"/>
        <v>0</v>
      </c>
      <c r="P13" s="218"/>
      <c r="Q13" s="166"/>
      <c r="R13" s="167">
        <f t="shared" si="1"/>
        <v>0</v>
      </c>
      <c r="S13" s="167">
        <f>IF($D13&gt;0,IF(AND(E13&lt;=Identification!$B$13,D13&gt;=Identification!$B$11),0,$O13),$O13)</f>
        <v>0</v>
      </c>
      <c r="T13" s="167">
        <f t="shared" si="2"/>
        <v>0</v>
      </c>
    </row>
    <row r="14" spans="1:20" ht="12.75">
      <c r="A14" s="198"/>
      <c r="B14" s="207" t="s">
        <v>133</v>
      </c>
      <c r="C14" s="199"/>
      <c r="D14" s="163"/>
      <c r="E14" s="163"/>
      <c r="F14" s="164"/>
      <c r="G14" s="162"/>
      <c r="H14" s="165"/>
      <c r="I14" s="162"/>
      <c r="J14" s="165"/>
      <c r="K14" s="162"/>
      <c r="L14" s="162"/>
      <c r="M14" s="264"/>
      <c r="N14" s="264"/>
      <c r="O14" s="265">
        <f t="shared" si="0"/>
        <v>0</v>
      </c>
      <c r="P14" s="218"/>
      <c r="Q14" s="166"/>
      <c r="R14" s="167">
        <f t="shared" si="1"/>
        <v>0</v>
      </c>
      <c r="S14" s="167">
        <f>IF($D14&gt;0,IF(AND(E14&lt;=Identification!$B$13,D14&gt;=Identification!$B$11),0,$O14),$O14)</f>
        <v>0</v>
      </c>
      <c r="T14" s="167">
        <f t="shared" si="2"/>
        <v>0</v>
      </c>
    </row>
    <row r="15" spans="1:20" ht="12.75">
      <c r="A15" s="198"/>
      <c r="B15" s="207" t="s">
        <v>134</v>
      </c>
      <c r="C15" s="199"/>
      <c r="D15" s="163"/>
      <c r="E15" s="163"/>
      <c r="F15" s="164"/>
      <c r="G15" s="162"/>
      <c r="H15" s="165"/>
      <c r="I15" s="162"/>
      <c r="J15" s="165"/>
      <c r="K15" s="162"/>
      <c r="L15" s="162"/>
      <c r="M15" s="264"/>
      <c r="N15" s="264"/>
      <c r="O15" s="265">
        <f t="shared" si="0"/>
        <v>0</v>
      </c>
      <c r="P15" s="218"/>
      <c r="Q15" s="166"/>
      <c r="R15" s="167">
        <f t="shared" si="1"/>
        <v>0</v>
      </c>
      <c r="S15" s="167">
        <f>IF($D15&gt;0,IF(AND(E15&lt;=Identification!$B$13,D15&gt;=Identification!$B$11),0,$O15),$O15)</f>
        <v>0</v>
      </c>
      <c r="T15" s="167">
        <f t="shared" si="2"/>
        <v>0</v>
      </c>
    </row>
    <row r="16" spans="1:20" ht="12.75">
      <c r="A16" s="198"/>
      <c r="B16" s="207" t="s">
        <v>135</v>
      </c>
      <c r="C16" s="199"/>
      <c r="D16" s="163"/>
      <c r="E16" s="163"/>
      <c r="F16" s="164"/>
      <c r="G16" s="162"/>
      <c r="H16" s="165"/>
      <c r="I16" s="162"/>
      <c r="J16" s="165"/>
      <c r="K16" s="162"/>
      <c r="L16" s="162"/>
      <c r="M16" s="264"/>
      <c r="N16" s="264"/>
      <c r="O16" s="265">
        <f t="shared" si="0"/>
        <v>0</v>
      </c>
      <c r="P16" s="218"/>
      <c r="Q16" s="166"/>
      <c r="R16" s="167">
        <f t="shared" si="1"/>
        <v>0</v>
      </c>
      <c r="S16" s="167">
        <f>IF($D16&gt;0,IF(AND(E16&lt;=Identification!$B$13,D16&gt;=Identification!$B$11),0,$O16),$O16)</f>
        <v>0</v>
      </c>
      <c r="T16" s="167">
        <f t="shared" si="2"/>
        <v>0</v>
      </c>
    </row>
    <row r="17" spans="1:20" ht="12.75">
      <c r="A17" s="198"/>
      <c r="B17" s="207" t="s">
        <v>136</v>
      </c>
      <c r="C17" s="199"/>
      <c r="D17" s="163"/>
      <c r="E17" s="163"/>
      <c r="F17" s="164"/>
      <c r="G17" s="162"/>
      <c r="H17" s="165"/>
      <c r="I17" s="162"/>
      <c r="J17" s="165"/>
      <c r="K17" s="162"/>
      <c r="L17" s="162"/>
      <c r="M17" s="264"/>
      <c r="N17" s="264"/>
      <c r="O17" s="265">
        <f t="shared" si="0"/>
        <v>0</v>
      </c>
      <c r="P17" s="218"/>
      <c r="Q17" s="166"/>
      <c r="R17" s="167">
        <f t="shared" si="1"/>
        <v>0</v>
      </c>
      <c r="S17" s="167">
        <f>IF($D17&gt;0,IF(AND(D17&lt;=Identification!$B$13,E17&gt;=Identification!$B$11),0),$M17+$N17)</f>
        <v>0</v>
      </c>
      <c r="T17" s="167">
        <f t="shared" si="2"/>
        <v>0</v>
      </c>
    </row>
    <row r="18" spans="1:20" ht="12.75">
      <c r="A18" s="198"/>
      <c r="B18" s="207" t="s">
        <v>137</v>
      </c>
      <c r="C18" s="199"/>
      <c r="D18" s="163"/>
      <c r="E18" s="163"/>
      <c r="F18" s="164"/>
      <c r="G18" s="162"/>
      <c r="H18" s="165"/>
      <c r="I18" s="162"/>
      <c r="J18" s="165"/>
      <c r="K18" s="162"/>
      <c r="L18" s="162"/>
      <c r="M18" s="264"/>
      <c r="N18" s="264"/>
      <c r="O18" s="265">
        <f t="shared" si="0"/>
        <v>0</v>
      </c>
      <c r="P18" s="218"/>
      <c r="Q18" s="166"/>
      <c r="R18" s="167">
        <f t="shared" si="1"/>
        <v>0</v>
      </c>
      <c r="S18" s="167">
        <f>IF($D18&gt;0,IF(AND(D18&lt;=Identification!$B$13,E18&gt;=Identification!$B$11),0),$M18+$N18)</f>
        <v>0</v>
      </c>
      <c r="T18" s="167">
        <f t="shared" si="2"/>
        <v>0</v>
      </c>
    </row>
    <row r="19" spans="1:20" ht="12.75">
      <c r="A19" s="198"/>
      <c r="B19" s="207" t="s">
        <v>138</v>
      </c>
      <c r="C19" s="199"/>
      <c r="D19" s="163"/>
      <c r="E19" s="163"/>
      <c r="F19" s="164"/>
      <c r="G19" s="162"/>
      <c r="H19" s="165"/>
      <c r="I19" s="162"/>
      <c r="J19" s="165"/>
      <c r="K19" s="162"/>
      <c r="L19" s="162"/>
      <c r="M19" s="264"/>
      <c r="N19" s="264"/>
      <c r="O19" s="265">
        <f t="shared" si="0"/>
        <v>0</v>
      </c>
      <c r="P19" s="218"/>
      <c r="Q19" s="166"/>
      <c r="R19" s="167">
        <f t="shared" si="1"/>
        <v>0</v>
      </c>
      <c r="S19" s="167">
        <f>IF($D19&gt;0,IF(AND(D19&lt;=Identification!$B$13,E19&gt;=Identification!$B$11),0),$M19+$N19)</f>
        <v>0</v>
      </c>
      <c r="T19" s="167">
        <f t="shared" si="2"/>
        <v>0</v>
      </c>
    </row>
    <row r="20" spans="1:20" ht="12.75">
      <c r="A20" s="198"/>
      <c r="B20" s="207" t="s">
        <v>139</v>
      </c>
      <c r="C20" s="199"/>
      <c r="D20" s="163"/>
      <c r="E20" s="163"/>
      <c r="F20" s="164"/>
      <c r="G20" s="162"/>
      <c r="H20" s="165"/>
      <c r="I20" s="162"/>
      <c r="J20" s="165"/>
      <c r="K20" s="162"/>
      <c r="L20" s="162"/>
      <c r="M20" s="264"/>
      <c r="N20" s="264"/>
      <c r="O20" s="265">
        <f t="shared" si="0"/>
        <v>0</v>
      </c>
      <c r="P20" s="218"/>
      <c r="Q20" s="166"/>
      <c r="R20" s="167">
        <f t="shared" si="1"/>
        <v>0</v>
      </c>
      <c r="S20" s="167">
        <f>IF($D20&gt;0,IF(AND(D20&lt;=Identification!$B$13,E20&gt;=Identification!$B$11),0),$M20+$N20)</f>
        <v>0</v>
      </c>
      <c r="T20" s="167">
        <f t="shared" si="2"/>
        <v>0</v>
      </c>
    </row>
    <row r="21" spans="1:20" ht="12.75">
      <c r="A21" s="198"/>
      <c r="B21" s="207" t="s">
        <v>140</v>
      </c>
      <c r="C21" s="199"/>
      <c r="D21" s="163"/>
      <c r="E21" s="163"/>
      <c r="F21" s="164"/>
      <c r="G21" s="162"/>
      <c r="H21" s="165"/>
      <c r="I21" s="162"/>
      <c r="J21" s="165"/>
      <c r="K21" s="162"/>
      <c r="L21" s="162"/>
      <c r="M21" s="264"/>
      <c r="N21" s="264"/>
      <c r="O21" s="265">
        <f t="shared" si="0"/>
        <v>0</v>
      </c>
      <c r="P21" s="218"/>
      <c r="Q21" s="166"/>
      <c r="R21" s="167">
        <f t="shared" si="1"/>
        <v>0</v>
      </c>
      <c r="S21" s="167">
        <f>IF($D21&gt;0,IF(AND(D21&lt;=Identification!$B$13,E21&gt;=Identification!$B$11),0),$M21+$N21)</f>
        <v>0</v>
      </c>
      <c r="T21" s="167">
        <f t="shared" si="2"/>
        <v>0</v>
      </c>
    </row>
    <row r="22" spans="1:20" ht="12.75">
      <c r="A22" s="198"/>
      <c r="B22" s="207" t="s">
        <v>141</v>
      </c>
      <c r="C22" s="199"/>
      <c r="D22" s="163"/>
      <c r="E22" s="163"/>
      <c r="F22" s="164"/>
      <c r="G22" s="162"/>
      <c r="H22" s="165"/>
      <c r="I22" s="162"/>
      <c r="J22" s="165"/>
      <c r="K22" s="162"/>
      <c r="L22" s="162"/>
      <c r="M22" s="264"/>
      <c r="N22" s="264"/>
      <c r="O22" s="265">
        <f t="shared" si="0"/>
        <v>0</v>
      </c>
      <c r="P22" s="218"/>
      <c r="Q22" s="166"/>
      <c r="R22" s="167">
        <f t="shared" si="1"/>
        <v>0</v>
      </c>
      <c r="S22" s="167">
        <f>IF($D22&gt;0,IF(AND(D22&lt;=Identification!$B$13,E22&gt;=Identification!$B$11),0),$M22+$N22)</f>
        <v>0</v>
      </c>
      <c r="T22" s="167">
        <f t="shared" si="2"/>
        <v>0</v>
      </c>
    </row>
    <row r="23" spans="1:20" ht="12.75">
      <c r="A23" s="198"/>
      <c r="B23" s="207" t="s">
        <v>142</v>
      </c>
      <c r="C23" s="199"/>
      <c r="D23" s="163"/>
      <c r="E23" s="163"/>
      <c r="F23" s="164"/>
      <c r="G23" s="162"/>
      <c r="H23" s="165"/>
      <c r="I23" s="162"/>
      <c r="J23" s="165"/>
      <c r="K23" s="162"/>
      <c r="L23" s="162"/>
      <c r="M23" s="264"/>
      <c r="N23" s="264"/>
      <c r="O23" s="265">
        <f t="shared" si="0"/>
        <v>0</v>
      </c>
      <c r="P23" s="218"/>
      <c r="Q23" s="166"/>
      <c r="R23" s="167">
        <f t="shared" si="1"/>
        <v>0</v>
      </c>
      <c r="S23" s="167">
        <f>IF($D23&gt;0,IF(AND(D23&lt;=Identification!$B$13,E23&gt;=Identification!$B$11),0),$M23+$N23)</f>
        <v>0</v>
      </c>
      <c r="T23" s="167">
        <f t="shared" si="2"/>
        <v>0</v>
      </c>
    </row>
    <row r="24" spans="1:20" ht="12.75">
      <c r="A24" s="198"/>
      <c r="B24" s="207" t="s">
        <v>143</v>
      </c>
      <c r="C24" s="199"/>
      <c r="D24" s="163"/>
      <c r="E24" s="163"/>
      <c r="F24" s="164"/>
      <c r="G24" s="162"/>
      <c r="H24" s="165"/>
      <c r="I24" s="162"/>
      <c r="J24" s="165"/>
      <c r="K24" s="162"/>
      <c r="L24" s="162"/>
      <c r="M24" s="264"/>
      <c r="N24" s="264"/>
      <c r="O24" s="265">
        <f t="shared" si="0"/>
        <v>0</v>
      </c>
      <c r="P24" s="218"/>
      <c r="Q24" s="166"/>
      <c r="R24" s="167">
        <f t="shared" si="1"/>
        <v>0</v>
      </c>
      <c r="S24" s="167">
        <f>IF($D24&gt;0,IF(AND(D24&lt;=Identification!$B$13,E24&gt;=Identification!$B$11),0),$M24+$N24)</f>
        <v>0</v>
      </c>
      <c r="T24" s="167">
        <f t="shared" si="2"/>
        <v>0</v>
      </c>
    </row>
    <row r="25" spans="1:20" ht="12.75">
      <c r="A25" s="198"/>
      <c r="B25" s="207" t="s">
        <v>144</v>
      </c>
      <c r="C25" s="199"/>
      <c r="D25" s="163"/>
      <c r="E25" s="163"/>
      <c r="F25" s="164"/>
      <c r="G25" s="162"/>
      <c r="H25" s="165"/>
      <c r="I25" s="162"/>
      <c r="J25" s="165"/>
      <c r="K25" s="162"/>
      <c r="L25" s="162"/>
      <c r="M25" s="264"/>
      <c r="N25" s="264"/>
      <c r="O25" s="265">
        <f t="shared" si="0"/>
        <v>0</v>
      </c>
      <c r="P25" s="218"/>
      <c r="Q25" s="166"/>
      <c r="R25" s="167">
        <f t="shared" si="1"/>
        <v>0</v>
      </c>
      <c r="S25" s="167">
        <f>IF($D25&gt;0,IF(AND(D25&lt;=Identification!$B$13,E25&gt;=Identification!$B$11),0),$M25+$N25)</f>
        <v>0</v>
      </c>
      <c r="T25" s="167">
        <f t="shared" si="2"/>
        <v>0</v>
      </c>
    </row>
    <row r="26" spans="1:20" ht="12.75">
      <c r="A26" s="198"/>
      <c r="B26" s="207" t="s">
        <v>145</v>
      </c>
      <c r="C26" s="199"/>
      <c r="D26" s="163"/>
      <c r="E26" s="163"/>
      <c r="F26" s="164"/>
      <c r="G26" s="162"/>
      <c r="H26" s="165"/>
      <c r="I26" s="162"/>
      <c r="J26" s="165"/>
      <c r="K26" s="162"/>
      <c r="L26" s="162"/>
      <c r="M26" s="264"/>
      <c r="N26" s="264"/>
      <c r="O26" s="265">
        <f t="shared" si="0"/>
        <v>0</v>
      </c>
      <c r="P26" s="218"/>
      <c r="Q26" s="166"/>
      <c r="R26" s="167">
        <f t="shared" si="1"/>
        <v>0</v>
      </c>
      <c r="S26" s="167">
        <f>IF($D26&gt;0,IF(AND(D26&lt;=Identification!$B$13,E26&gt;=Identification!$B$11),0),$M26+$N26)</f>
        <v>0</v>
      </c>
      <c r="T26" s="167">
        <f t="shared" si="2"/>
        <v>0</v>
      </c>
    </row>
    <row r="27" spans="1:20" ht="12.75">
      <c r="A27" s="198"/>
      <c r="B27" s="207" t="s">
        <v>146</v>
      </c>
      <c r="C27" s="199"/>
      <c r="D27" s="163"/>
      <c r="E27" s="163"/>
      <c r="F27" s="164"/>
      <c r="G27" s="162"/>
      <c r="H27" s="165"/>
      <c r="I27" s="162"/>
      <c r="J27" s="165"/>
      <c r="K27" s="162"/>
      <c r="L27" s="162"/>
      <c r="M27" s="264"/>
      <c r="N27" s="264"/>
      <c r="O27" s="265">
        <f t="shared" si="0"/>
        <v>0</v>
      </c>
      <c r="P27" s="218"/>
      <c r="Q27" s="166"/>
      <c r="R27" s="167">
        <f t="shared" si="1"/>
        <v>0</v>
      </c>
      <c r="S27" s="167">
        <f>IF($D27&gt;0,IF(AND(D27&lt;=Identification!$B$13,E27&gt;=Identification!$B$11),0),$M27+$N27)</f>
        <v>0</v>
      </c>
      <c r="T27" s="167">
        <f t="shared" si="2"/>
        <v>0</v>
      </c>
    </row>
    <row r="28" spans="1:20" ht="12.75">
      <c r="A28" s="198"/>
      <c r="B28" s="207" t="s">
        <v>147</v>
      </c>
      <c r="C28" s="199"/>
      <c r="D28" s="163"/>
      <c r="E28" s="163"/>
      <c r="F28" s="164"/>
      <c r="G28" s="162"/>
      <c r="H28" s="165"/>
      <c r="I28" s="162"/>
      <c r="J28" s="165"/>
      <c r="K28" s="162"/>
      <c r="L28" s="162"/>
      <c r="M28" s="264"/>
      <c r="N28" s="264"/>
      <c r="O28" s="265">
        <f t="shared" si="0"/>
        <v>0</v>
      </c>
      <c r="P28" s="218"/>
      <c r="Q28" s="166"/>
      <c r="R28" s="167">
        <f t="shared" si="1"/>
        <v>0</v>
      </c>
      <c r="S28" s="167">
        <f>IF($D28&gt;0,IF(AND(D28&lt;=Identification!$B$13,E28&gt;=Identification!$B$11),0),$M28+$N28)</f>
        <v>0</v>
      </c>
      <c r="T28" s="167">
        <f t="shared" si="2"/>
        <v>0</v>
      </c>
    </row>
    <row r="29" spans="1:20" ht="12.75">
      <c r="A29" s="198"/>
      <c r="B29" s="207" t="s">
        <v>148</v>
      </c>
      <c r="C29" s="199"/>
      <c r="D29" s="163"/>
      <c r="E29" s="163"/>
      <c r="F29" s="164"/>
      <c r="G29" s="162"/>
      <c r="H29" s="165"/>
      <c r="I29" s="162"/>
      <c r="J29" s="165"/>
      <c r="K29" s="162"/>
      <c r="L29" s="162"/>
      <c r="M29" s="264"/>
      <c r="N29" s="264"/>
      <c r="O29" s="265">
        <f t="shared" si="0"/>
        <v>0</v>
      </c>
      <c r="P29" s="218"/>
      <c r="Q29" s="166"/>
      <c r="R29" s="167">
        <f t="shared" si="1"/>
        <v>0</v>
      </c>
      <c r="S29" s="167">
        <f>IF($D29&gt;0,IF(AND(D29&lt;=Identification!$B$13,E29&gt;=Identification!$B$11),0),$M29+$N29)</f>
        <v>0</v>
      </c>
      <c r="T29" s="167">
        <f t="shared" si="2"/>
        <v>0</v>
      </c>
    </row>
    <row r="30" spans="1:20" ht="12.75">
      <c r="A30" s="198"/>
      <c r="B30" s="207" t="s">
        <v>149</v>
      </c>
      <c r="C30" s="199"/>
      <c r="D30" s="163"/>
      <c r="E30" s="163"/>
      <c r="F30" s="164"/>
      <c r="G30" s="162"/>
      <c r="H30" s="165"/>
      <c r="I30" s="162"/>
      <c r="J30" s="165"/>
      <c r="K30" s="162"/>
      <c r="L30" s="162"/>
      <c r="M30" s="264"/>
      <c r="N30" s="264"/>
      <c r="O30" s="265">
        <f t="shared" si="0"/>
        <v>0</v>
      </c>
      <c r="P30" s="218"/>
      <c r="Q30" s="166"/>
      <c r="R30" s="167">
        <f t="shared" si="1"/>
        <v>0</v>
      </c>
      <c r="S30" s="167">
        <f>IF($D30&gt;0,IF(AND(D30&lt;=Identification!$B$13,E30&gt;=Identification!$B$11),0),$M30+$N30)</f>
        <v>0</v>
      </c>
      <c r="T30" s="167">
        <f t="shared" si="2"/>
        <v>0</v>
      </c>
    </row>
    <row r="31" spans="1:20" ht="12.75">
      <c r="A31" s="198"/>
      <c r="B31" s="207" t="s">
        <v>150</v>
      </c>
      <c r="C31" s="199"/>
      <c r="D31" s="163"/>
      <c r="E31" s="163"/>
      <c r="F31" s="164"/>
      <c r="G31" s="162"/>
      <c r="H31" s="165"/>
      <c r="I31" s="162"/>
      <c r="J31" s="165"/>
      <c r="K31" s="162"/>
      <c r="L31" s="162"/>
      <c r="M31" s="264"/>
      <c r="N31" s="264"/>
      <c r="O31" s="265">
        <f t="shared" si="0"/>
        <v>0</v>
      </c>
      <c r="P31" s="218"/>
      <c r="Q31" s="166"/>
      <c r="R31" s="167">
        <f t="shared" si="1"/>
        <v>0</v>
      </c>
      <c r="S31" s="167">
        <f>IF($D31&gt;0,IF(AND(D31&lt;=Identification!$B$13,E31&gt;=Identification!$B$11),0),$M31+$N31)</f>
        <v>0</v>
      </c>
      <c r="T31" s="167">
        <f t="shared" si="2"/>
        <v>0</v>
      </c>
    </row>
    <row r="32" spans="1:20" ht="12.75">
      <c r="A32" s="198"/>
      <c r="B32" s="207" t="s">
        <v>151</v>
      </c>
      <c r="C32" s="199"/>
      <c r="D32" s="163"/>
      <c r="E32" s="163"/>
      <c r="F32" s="164"/>
      <c r="G32" s="162"/>
      <c r="H32" s="165"/>
      <c r="I32" s="162"/>
      <c r="J32" s="165"/>
      <c r="K32" s="162"/>
      <c r="L32" s="162"/>
      <c r="M32" s="264"/>
      <c r="N32" s="264"/>
      <c r="O32" s="265">
        <f t="shared" si="0"/>
        <v>0</v>
      </c>
      <c r="P32" s="218"/>
      <c r="Q32" s="166"/>
      <c r="R32" s="167">
        <f t="shared" si="1"/>
        <v>0</v>
      </c>
      <c r="S32" s="167">
        <f>IF($D32&gt;0,IF(AND(D32&lt;=Identification!$B$13,E32&gt;=Identification!$B$11),0),$M32+$N32)</f>
        <v>0</v>
      </c>
      <c r="T32" s="167">
        <f t="shared" si="2"/>
        <v>0</v>
      </c>
    </row>
    <row r="33" spans="1:20" ht="12.75">
      <c r="A33" s="198"/>
      <c r="B33" s="207" t="s">
        <v>152</v>
      </c>
      <c r="C33" s="199"/>
      <c r="D33" s="163"/>
      <c r="E33" s="163"/>
      <c r="F33" s="164"/>
      <c r="G33" s="162"/>
      <c r="H33" s="165"/>
      <c r="I33" s="162"/>
      <c r="J33" s="165"/>
      <c r="K33" s="162"/>
      <c r="L33" s="162"/>
      <c r="M33" s="264"/>
      <c r="N33" s="264"/>
      <c r="O33" s="265">
        <f t="shared" si="0"/>
        <v>0</v>
      </c>
      <c r="P33" s="218"/>
      <c r="Q33" s="166"/>
      <c r="R33" s="167">
        <f t="shared" si="1"/>
        <v>0</v>
      </c>
      <c r="S33" s="167">
        <f>IF($D33&gt;0,IF(AND(D33&lt;=Identification!$B$13,E33&gt;=Identification!$B$11),0),$M33+$N33)</f>
        <v>0</v>
      </c>
      <c r="T33" s="167">
        <f t="shared" si="2"/>
        <v>0</v>
      </c>
    </row>
    <row r="34" spans="1:20" ht="12.75">
      <c r="A34" s="198"/>
      <c r="B34" s="207" t="s">
        <v>153</v>
      </c>
      <c r="C34" s="199"/>
      <c r="D34" s="163"/>
      <c r="E34" s="163"/>
      <c r="F34" s="164"/>
      <c r="G34" s="162"/>
      <c r="H34" s="165"/>
      <c r="I34" s="162"/>
      <c r="J34" s="165"/>
      <c r="K34" s="162"/>
      <c r="L34" s="162"/>
      <c r="M34" s="264"/>
      <c r="N34" s="264"/>
      <c r="O34" s="265">
        <f t="shared" si="0"/>
        <v>0</v>
      </c>
      <c r="P34" s="218"/>
      <c r="Q34" s="166"/>
      <c r="R34" s="167">
        <f t="shared" si="1"/>
        <v>0</v>
      </c>
      <c r="S34" s="167">
        <f>IF($D34&gt;0,IF(AND(D34&lt;=Identification!$B$13,E34&gt;=Identification!$B$11),0),$M34+$N34)</f>
        <v>0</v>
      </c>
      <c r="T34" s="167">
        <f t="shared" si="2"/>
        <v>0</v>
      </c>
    </row>
    <row r="35" spans="1:20" ht="12.75">
      <c r="A35" s="198"/>
      <c r="B35" s="207" t="s">
        <v>154</v>
      </c>
      <c r="C35" s="199"/>
      <c r="D35" s="163"/>
      <c r="E35" s="163"/>
      <c r="F35" s="164"/>
      <c r="G35" s="162"/>
      <c r="H35" s="165"/>
      <c r="I35" s="162"/>
      <c r="J35" s="165"/>
      <c r="K35" s="162"/>
      <c r="L35" s="162"/>
      <c r="M35" s="264"/>
      <c r="N35" s="264"/>
      <c r="O35" s="265">
        <f t="shared" si="0"/>
        <v>0</v>
      </c>
      <c r="P35" s="218"/>
      <c r="Q35" s="166"/>
      <c r="R35" s="167">
        <f t="shared" si="1"/>
        <v>0</v>
      </c>
      <c r="S35" s="167">
        <f>IF($D35&gt;0,IF(AND(D35&lt;=Identification!$B$13,E35&gt;=Identification!$B$11),0),$M35+$N35)</f>
        <v>0</v>
      </c>
      <c r="T35" s="167">
        <f t="shared" si="2"/>
        <v>0</v>
      </c>
    </row>
    <row r="36" spans="1:20" ht="12.75">
      <c r="A36" s="198"/>
      <c r="B36" s="207" t="s">
        <v>155</v>
      </c>
      <c r="C36" s="199"/>
      <c r="D36" s="163"/>
      <c r="E36" s="163"/>
      <c r="F36" s="164"/>
      <c r="G36" s="162"/>
      <c r="H36" s="165"/>
      <c r="I36" s="162"/>
      <c r="J36" s="165"/>
      <c r="K36" s="162"/>
      <c r="L36" s="162"/>
      <c r="M36" s="264"/>
      <c r="N36" s="264"/>
      <c r="O36" s="265">
        <f t="shared" si="0"/>
        <v>0</v>
      </c>
      <c r="P36" s="218"/>
      <c r="Q36" s="166"/>
      <c r="R36" s="167">
        <f t="shared" si="1"/>
        <v>0</v>
      </c>
      <c r="S36" s="167">
        <f>IF($D36&gt;0,IF(AND(D36&lt;=Identification!$B$13,E36&gt;=Identification!$B$11),0),$M36+$N36)</f>
        <v>0</v>
      </c>
      <c r="T36" s="167">
        <f t="shared" si="2"/>
        <v>0</v>
      </c>
    </row>
    <row r="37" spans="1:20" ht="12.75">
      <c r="A37" s="198"/>
      <c r="B37" s="207" t="s">
        <v>156</v>
      </c>
      <c r="C37" s="199"/>
      <c r="D37" s="163"/>
      <c r="E37" s="163"/>
      <c r="F37" s="164"/>
      <c r="G37" s="162"/>
      <c r="H37" s="165"/>
      <c r="I37" s="162"/>
      <c r="J37" s="165"/>
      <c r="K37" s="162"/>
      <c r="L37" s="162"/>
      <c r="M37" s="264"/>
      <c r="N37" s="264"/>
      <c r="O37" s="265">
        <f t="shared" si="0"/>
        <v>0</v>
      </c>
      <c r="P37" s="218"/>
      <c r="Q37" s="166"/>
      <c r="R37" s="167">
        <f t="shared" si="1"/>
        <v>0</v>
      </c>
      <c r="S37" s="167">
        <f>IF($D37&gt;0,IF(AND(D37&lt;=Identification!$B$13,E37&gt;=Identification!$B$11),0),$M37+$N37)</f>
        <v>0</v>
      </c>
      <c r="T37" s="167">
        <f t="shared" si="2"/>
        <v>0</v>
      </c>
    </row>
    <row r="38" spans="1:20" ht="12.75">
      <c r="A38" s="198"/>
      <c r="B38" s="207" t="s">
        <v>157</v>
      </c>
      <c r="C38" s="199"/>
      <c r="D38" s="163"/>
      <c r="E38" s="163"/>
      <c r="F38" s="164"/>
      <c r="G38" s="162"/>
      <c r="H38" s="165"/>
      <c r="I38" s="162"/>
      <c r="J38" s="165"/>
      <c r="K38" s="162"/>
      <c r="L38" s="162"/>
      <c r="M38" s="264"/>
      <c r="N38" s="264"/>
      <c r="O38" s="265">
        <f t="shared" si="0"/>
        <v>0</v>
      </c>
      <c r="P38" s="218"/>
      <c r="Q38" s="166"/>
      <c r="R38" s="167">
        <f t="shared" si="1"/>
        <v>0</v>
      </c>
      <c r="S38" s="167">
        <f>IF($D38&gt;0,IF(AND(D38&lt;=Identification!$B$13,E38&gt;=Identification!$B$11),0),$M38+$N38)</f>
        <v>0</v>
      </c>
      <c r="T38" s="167">
        <f t="shared" si="2"/>
        <v>0</v>
      </c>
    </row>
    <row r="39" spans="1:20" ht="12.75">
      <c r="A39" s="198"/>
      <c r="B39" s="207" t="s">
        <v>158</v>
      </c>
      <c r="C39" s="199"/>
      <c r="D39" s="163"/>
      <c r="E39" s="163"/>
      <c r="F39" s="164"/>
      <c r="G39" s="162"/>
      <c r="H39" s="165"/>
      <c r="I39" s="162"/>
      <c r="J39" s="165"/>
      <c r="K39" s="162"/>
      <c r="L39" s="162"/>
      <c r="M39" s="264"/>
      <c r="N39" s="264"/>
      <c r="O39" s="265">
        <f t="shared" si="0"/>
        <v>0</v>
      </c>
      <c r="P39" s="218"/>
      <c r="Q39" s="166"/>
      <c r="R39" s="167">
        <f t="shared" si="1"/>
        <v>0</v>
      </c>
      <c r="S39" s="167">
        <f>IF($D39&gt;0,IF(AND(D39&lt;=Identification!$B$13,E39&gt;=Identification!$B$11),0),$M39+$N39)</f>
        <v>0</v>
      </c>
      <c r="T39" s="167">
        <f t="shared" si="2"/>
        <v>0</v>
      </c>
    </row>
    <row r="40" spans="1:20" ht="12.75">
      <c r="A40" s="198"/>
      <c r="B40" s="207" t="s">
        <v>159</v>
      </c>
      <c r="C40" s="199"/>
      <c r="D40" s="163"/>
      <c r="E40" s="163"/>
      <c r="F40" s="164"/>
      <c r="G40" s="162"/>
      <c r="H40" s="165"/>
      <c r="I40" s="162"/>
      <c r="J40" s="165"/>
      <c r="K40" s="162"/>
      <c r="L40" s="162"/>
      <c r="M40" s="264"/>
      <c r="N40" s="264"/>
      <c r="O40" s="265">
        <f t="shared" si="0"/>
        <v>0</v>
      </c>
      <c r="P40" s="218"/>
      <c r="Q40" s="166"/>
      <c r="R40" s="167">
        <f t="shared" si="1"/>
        <v>0</v>
      </c>
      <c r="S40" s="167">
        <f>IF($D40&gt;0,IF(AND(D40&lt;=Identification!$B$13,E40&gt;=Identification!$B$11),0),$M40+$N40)</f>
        <v>0</v>
      </c>
      <c r="T40" s="167">
        <f t="shared" si="2"/>
        <v>0</v>
      </c>
    </row>
    <row r="41" spans="1:20" ht="12.75">
      <c r="A41" s="198"/>
      <c r="B41" s="207" t="s">
        <v>160</v>
      </c>
      <c r="C41" s="199"/>
      <c r="D41" s="163"/>
      <c r="E41" s="163"/>
      <c r="F41" s="164"/>
      <c r="G41" s="162"/>
      <c r="H41" s="165"/>
      <c r="I41" s="162"/>
      <c r="J41" s="165"/>
      <c r="K41" s="162"/>
      <c r="L41" s="162"/>
      <c r="M41" s="264"/>
      <c r="N41" s="264"/>
      <c r="O41" s="265">
        <f t="shared" si="0"/>
        <v>0</v>
      </c>
      <c r="P41" s="218"/>
      <c r="Q41" s="166"/>
      <c r="R41" s="167">
        <f t="shared" si="1"/>
        <v>0</v>
      </c>
      <c r="S41" s="167">
        <f>IF($D41&gt;0,IF(AND(D41&lt;=Identification!$B$13,E41&gt;=Identification!$B$11),0),$M41+$N41)</f>
        <v>0</v>
      </c>
      <c r="T41" s="167">
        <f t="shared" si="2"/>
        <v>0</v>
      </c>
    </row>
    <row r="42" spans="1:20" ht="12.75">
      <c r="A42" s="198"/>
      <c r="B42" s="207" t="s">
        <v>161</v>
      </c>
      <c r="C42" s="199"/>
      <c r="D42" s="163"/>
      <c r="E42" s="163"/>
      <c r="F42" s="164"/>
      <c r="G42" s="162"/>
      <c r="H42" s="165"/>
      <c r="I42" s="162"/>
      <c r="J42" s="165"/>
      <c r="K42" s="162"/>
      <c r="L42" s="162"/>
      <c r="M42" s="264"/>
      <c r="N42" s="264"/>
      <c r="O42" s="265">
        <f t="shared" si="0"/>
        <v>0</v>
      </c>
      <c r="P42" s="218"/>
      <c r="Q42" s="166"/>
      <c r="R42" s="167">
        <f t="shared" si="1"/>
        <v>0</v>
      </c>
      <c r="S42" s="167">
        <f>IF($D42&gt;0,IF(AND(D42&lt;=Identification!$B$13,E42&gt;=Identification!$B$11),0),$M42+$N42)</f>
        <v>0</v>
      </c>
      <c r="T42" s="167">
        <f t="shared" si="2"/>
        <v>0</v>
      </c>
    </row>
    <row r="43" spans="1:20" ht="12.75">
      <c r="A43" s="198"/>
      <c r="B43" s="207" t="s">
        <v>162</v>
      </c>
      <c r="C43" s="199"/>
      <c r="D43" s="163"/>
      <c r="E43" s="163"/>
      <c r="F43" s="164"/>
      <c r="G43" s="162"/>
      <c r="H43" s="165"/>
      <c r="I43" s="162"/>
      <c r="J43" s="165"/>
      <c r="K43" s="162"/>
      <c r="L43" s="162"/>
      <c r="M43" s="264"/>
      <c r="N43" s="264"/>
      <c r="O43" s="265">
        <f t="shared" si="0"/>
        <v>0</v>
      </c>
      <c r="P43" s="218"/>
      <c r="Q43" s="166"/>
      <c r="R43" s="167">
        <f t="shared" si="1"/>
        <v>0</v>
      </c>
      <c r="S43" s="167">
        <f>IF($D43&gt;0,IF(AND(D43&lt;=Identification!$B$13,E43&gt;=Identification!$B$11),0),$M43+$N43)</f>
        <v>0</v>
      </c>
      <c r="T43" s="167">
        <f t="shared" si="2"/>
        <v>0</v>
      </c>
    </row>
    <row r="44" spans="1:20" ht="12.75">
      <c r="A44" s="198"/>
      <c r="B44" s="207" t="s">
        <v>163</v>
      </c>
      <c r="C44" s="199"/>
      <c r="D44" s="163"/>
      <c r="E44" s="163"/>
      <c r="F44" s="164"/>
      <c r="G44" s="162"/>
      <c r="H44" s="165"/>
      <c r="I44" s="162"/>
      <c r="J44" s="165"/>
      <c r="K44" s="162"/>
      <c r="L44" s="162"/>
      <c r="M44" s="264"/>
      <c r="N44" s="264"/>
      <c r="O44" s="265">
        <f t="shared" si="0"/>
        <v>0</v>
      </c>
      <c r="P44" s="218"/>
      <c r="Q44" s="166"/>
      <c r="R44" s="167">
        <f t="shared" si="1"/>
        <v>0</v>
      </c>
      <c r="S44" s="167">
        <f>IF($D44&gt;0,IF(AND(D44&lt;=Identification!$B$13,E44&gt;=Identification!$B$11),0),$M44+$N44)</f>
        <v>0</v>
      </c>
      <c r="T44" s="167">
        <f t="shared" si="2"/>
        <v>0</v>
      </c>
    </row>
    <row r="45" spans="1:20" ht="12.75">
      <c r="A45" s="198"/>
      <c r="B45" s="207" t="s">
        <v>164</v>
      </c>
      <c r="C45" s="199"/>
      <c r="D45" s="163"/>
      <c r="E45" s="163"/>
      <c r="F45" s="164"/>
      <c r="G45" s="162"/>
      <c r="H45" s="165"/>
      <c r="I45" s="162"/>
      <c r="J45" s="165"/>
      <c r="K45" s="162"/>
      <c r="L45" s="162"/>
      <c r="M45" s="264"/>
      <c r="N45" s="264"/>
      <c r="O45" s="265">
        <f t="shared" si="0"/>
        <v>0</v>
      </c>
      <c r="P45" s="218"/>
      <c r="Q45" s="166"/>
      <c r="R45" s="167">
        <f t="shared" si="1"/>
        <v>0</v>
      </c>
      <c r="S45" s="167">
        <f>IF($D45&gt;0,IF(AND(D45&lt;=Identification!$B$13,E45&gt;=Identification!$B$11),0),$M45+$N45)</f>
        <v>0</v>
      </c>
      <c r="T45" s="167">
        <f t="shared" si="2"/>
        <v>0</v>
      </c>
    </row>
    <row r="46" spans="1:20" ht="12.75">
      <c r="A46" s="198"/>
      <c r="B46" s="207" t="s">
        <v>165</v>
      </c>
      <c r="C46" s="199"/>
      <c r="D46" s="163"/>
      <c r="E46" s="163"/>
      <c r="F46" s="164"/>
      <c r="G46" s="162"/>
      <c r="H46" s="165"/>
      <c r="I46" s="162"/>
      <c r="J46" s="165"/>
      <c r="K46" s="162"/>
      <c r="L46" s="162"/>
      <c r="M46" s="264"/>
      <c r="N46" s="264"/>
      <c r="O46" s="265">
        <f t="shared" si="0"/>
        <v>0</v>
      </c>
      <c r="P46" s="218"/>
      <c r="Q46" s="166"/>
      <c r="R46" s="167">
        <f t="shared" si="1"/>
        <v>0</v>
      </c>
      <c r="S46" s="167">
        <f>IF($D46&gt;0,IF(AND(D46&lt;=Identification!$B$13,E46&gt;=Identification!$B$11),0),$M46+$N46)</f>
        <v>0</v>
      </c>
      <c r="T46" s="167">
        <f t="shared" si="2"/>
        <v>0</v>
      </c>
    </row>
    <row r="47" spans="1:20" ht="12.75">
      <c r="A47" s="198"/>
      <c r="B47" s="207" t="s">
        <v>166</v>
      </c>
      <c r="C47" s="199"/>
      <c r="D47" s="163"/>
      <c r="E47" s="163"/>
      <c r="F47" s="164"/>
      <c r="G47" s="162"/>
      <c r="H47" s="165"/>
      <c r="I47" s="162"/>
      <c r="J47" s="165"/>
      <c r="K47" s="162"/>
      <c r="L47" s="162"/>
      <c r="M47" s="264"/>
      <c r="N47" s="264"/>
      <c r="O47" s="265">
        <f t="shared" si="0"/>
        <v>0</v>
      </c>
      <c r="P47" s="218"/>
      <c r="Q47" s="166"/>
      <c r="R47" s="167">
        <f t="shared" si="1"/>
        <v>0</v>
      </c>
      <c r="S47" s="167">
        <f>IF($D47&gt;0,IF(AND(D47&lt;=Identification!$B$13,E47&gt;=Identification!$B$11),0),$M47+$N47)</f>
        <v>0</v>
      </c>
      <c r="T47" s="167">
        <f t="shared" si="2"/>
        <v>0</v>
      </c>
    </row>
    <row r="48" spans="1:20" ht="12.75">
      <c r="A48" s="198"/>
      <c r="B48" s="207" t="s">
        <v>167</v>
      </c>
      <c r="C48" s="199"/>
      <c r="D48" s="163"/>
      <c r="E48" s="163"/>
      <c r="F48" s="164"/>
      <c r="G48" s="162"/>
      <c r="H48" s="165"/>
      <c r="I48" s="162"/>
      <c r="J48" s="165"/>
      <c r="K48" s="162"/>
      <c r="L48" s="162"/>
      <c r="M48" s="264"/>
      <c r="N48" s="264"/>
      <c r="O48" s="265">
        <f t="shared" si="0"/>
        <v>0</v>
      </c>
      <c r="P48" s="218"/>
      <c r="Q48" s="166"/>
      <c r="R48" s="167">
        <f t="shared" si="1"/>
        <v>0</v>
      </c>
      <c r="S48" s="167">
        <f>IF($D48&gt;0,IF(AND(D48&lt;=Identification!$B$13,E48&gt;=Identification!$B$11),0),$M48+$N48)</f>
        <v>0</v>
      </c>
      <c r="T48" s="167">
        <f t="shared" si="2"/>
        <v>0</v>
      </c>
    </row>
    <row r="49" spans="1:20" ht="12.75">
      <c r="A49" s="198"/>
      <c r="B49" s="207" t="s">
        <v>168</v>
      </c>
      <c r="C49" s="199"/>
      <c r="D49" s="163"/>
      <c r="E49" s="163"/>
      <c r="F49" s="164"/>
      <c r="G49" s="162"/>
      <c r="H49" s="165"/>
      <c r="I49" s="162"/>
      <c r="J49" s="165"/>
      <c r="K49" s="162"/>
      <c r="L49" s="162"/>
      <c r="M49" s="264"/>
      <c r="N49" s="264"/>
      <c r="O49" s="265">
        <f t="shared" si="0"/>
        <v>0</v>
      </c>
      <c r="P49" s="218"/>
      <c r="Q49" s="166"/>
      <c r="R49" s="167">
        <f t="shared" si="1"/>
        <v>0</v>
      </c>
      <c r="S49" s="167">
        <f>IF($D49&gt;0,IF(AND(D49&lt;=Identification!$B$13,E49&gt;=Identification!$B$11),0),$M49+$N49)</f>
        <v>0</v>
      </c>
      <c r="T49" s="167">
        <f t="shared" si="2"/>
        <v>0</v>
      </c>
    </row>
    <row r="50" spans="1:20" ht="12.75">
      <c r="A50" s="198"/>
      <c r="B50" s="207" t="s">
        <v>169</v>
      </c>
      <c r="C50" s="199"/>
      <c r="D50" s="163"/>
      <c r="E50" s="163"/>
      <c r="F50" s="164"/>
      <c r="G50" s="162"/>
      <c r="H50" s="165"/>
      <c r="I50" s="162"/>
      <c r="J50" s="165"/>
      <c r="K50" s="162"/>
      <c r="L50" s="162"/>
      <c r="M50" s="264"/>
      <c r="N50" s="264"/>
      <c r="O50" s="265">
        <f t="shared" si="0"/>
        <v>0</v>
      </c>
      <c r="P50" s="218"/>
      <c r="Q50" s="166"/>
      <c r="R50" s="167">
        <f t="shared" si="1"/>
        <v>0</v>
      </c>
      <c r="S50" s="167">
        <f>IF($D50&gt;0,IF(AND(D50&lt;=Identification!$B$13,E50&gt;=Identification!$B$11),0),$M50+$N50)</f>
        <v>0</v>
      </c>
      <c r="T50" s="167">
        <f t="shared" si="2"/>
        <v>0</v>
      </c>
    </row>
    <row r="51" spans="1:20" ht="12.75">
      <c r="A51" s="198"/>
      <c r="B51" s="207" t="s">
        <v>170</v>
      </c>
      <c r="C51" s="199"/>
      <c r="D51" s="163"/>
      <c r="E51" s="163"/>
      <c r="F51" s="164"/>
      <c r="G51" s="162"/>
      <c r="H51" s="165"/>
      <c r="I51" s="162"/>
      <c r="J51" s="165"/>
      <c r="K51" s="162"/>
      <c r="L51" s="162"/>
      <c r="M51" s="264"/>
      <c r="N51" s="264"/>
      <c r="O51" s="265">
        <f t="shared" si="0"/>
        <v>0</v>
      </c>
      <c r="P51" s="218"/>
      <c r="Q51" s="166"/>
      <c r="R51" s="167">
        <f t="shared" si="1"/>
        <v>0</v>
      </c>
      <c r="S51" s="167">
        <f>IF($D51&gt;0,IF(AND(D51&lt;=Identification!$B$13,E51&gt;=Identification!$B$11),0),$M51+$N51)</f>
        <v>0</v>
      </c>
      <c r="T51" s="167">
        <f t="shared" si="2"/>
        <v>0</v>
      </c>
    </row>
    <row r="52" spans="1:20" ht="12.75">
      <c r="A52" s="198"/>
      <c r="B52" s="207" t="s">
        <v>171</v>
      </c>
      <c r="C52" s="199"/>
      <c r="D52" s="163"/>
      <c r="E52" s="163"/>
      <c r="F52" s="164"/>
      <c r="G52" s="162"/>
      <c r="H52" s="165"/>
      <c r="I52" s="162"/>
      <c r="J52" s="165"/>
      <c r="K52" s="162"/>
      <c r="L52" s="162"/>
      <c r="M52" s="264"/>
      <c r="N52" s="264"/>
      <c r="O52" s="265">
        <f t="shared" si="0"/>
        <v>0</v>
      </c>
      <c r="P52" s="218"/>
      <c r="Q52" s="166"/>
      <c r="R52" s="167">
        <f t="shared" si="1"/>
        <v>0</v>
      </c>
      <c r="S52" s="167">
        <f>IF($D52&gt;0,IF(AND(D52&lt;=Identification!$B$13,E52&gt;=Identification!$B$11),0),$M52+$N52)</f>
        <v>0</v>
      </c>
      <c r="T52" s="167">
        <f t="shared" si="2"/>
        <v>0</v>
      </c>
    </row>
    <row r="53" spans="1:20" ht="12.75">
      <c r="A53" s="198"/>
      <c r="B53" s="207" t="s">
        <v>172</v>
      </c>
      <c r="C53" s="199"/>
      <c r="D53" s="163"/>
      <c r="E53" s="163"/>
      <c r="F53" s="164"/>
      <c r="G53" s="162"/>
      <c r="H53" s="165"/>
      <c r="I53" s="162"/>
      <c r="J53" s="165"/>
      <c r="K53" s="162"/>
      <c r="L53" s="162"/>
      <c r="M53" s="264"/>
      <c r="N53" s="264"/>
      <c r="O53" s="265">
        <f t="shared" si="0"/>
        <v>0</v>
      </c>
      <c r="P53" s="218"/>
      <c r="Q53" s="166"/>
      <c r="R53" s="167">
        <f t="shared" si="1"/>
        <v>0</v>
      </c>
      <c r="S53" s="167">
        <f>IF($D53&gt;0,IF(AND(D53&lt;=Identification!$B$13,E53&gt;=Identification!$B$11),0),$M53+$N53)</f>
        <v>0</v>
      </c>
      <c r="T53" s="167">
        <f t="shared" si="2"/>
        <v>0</v>
      </c>
    </row>
    <row r="54" spans="1:20" ht="12.75">
      <c r="A54" s="198"/>
      <c r="B54" s="207" t="s">
        <v>173</v>
      </c>
      <c r="C54" s="199"/>
      <c r="D54" s="163"/>
      <c r="E54" s="163"/>
      <c r="F54" s="164"/>
      <c r="G54" s="162"/>
      <c r="H54" s="165"/>
      <c r="I54" s="162"/>
      <c r="J54" s="165"/>
      <c r="K54" s="162"/>
      <c r="L54" s="162"/>
      <c r="M54" s="264"/>
      <c r="N54" s="264"/>
      <c r="O54" s="265">
        <f t="shared" si="0"/>
        <v>0</v>
      </c>
      <c r="P54" s="218"/>
      <c r="Q54" s="166"/>
      <c r="R54" s="167">
        <f t="shared" si="1"/>
        <v>0</v>
      </c>
      <c r="S54" s="167">
        <f>IF($D54&gt;0,IF(AND(D54&lt;=Identification!$B$13,E54&gt;=Identification!$B$11),0),$M54+$N54)</f>
        <v>0</v>
      </c>
      <c r="T54" s="167">
        <f t="shared" si="2"/>
        <v>0</v>
      </c>
    </row>
    <row r="55" spans="1:20" ht="12.75">
      <c r="A55" s="198"/>
      <c r="B55" s="207" t="s">
        <v>174</v>
      </c>
      <c r="C55" s="199"/>
      <c r="D55" s="163"/>
      <c r="E55" s="163"/>
      <c r="F55" s="164"/>
      <c r="G55" s="162"/>
      <c r="H55" s="165"/>
      <c r="I55" s="162"/>
      <c r="J55" s="165"/>
      <c r="K55" s="162"/>
      <c r="L55" s="162"/>
      <c r="M55" s="264"/>
      <c r="N55" s="264"/>
      <c r="O55" s="265">
        <f t="shared" si="0"/>
        <v>0</v>
      </c>
      <c r="P55" s="218"/>
      <c r="Q55" s="166"/>
      <c r="R55" s="167">
        <f t="shared" si="1"/>
        <v>0</v>
      </c>
      <c r="S55" s="167">
        <f>IF($D55&gt;0,IF(AND(D55&lt;=Identification!$B$13,E55&gt;=Identification!$B$11),0),$M55+$N55)</f>
        <v>0</v>
      </c>
      <c r="T55" s="167">
        <f t="shared" si="2"/>
        <v>0</v>
      </c>
    </row>
    <row r="56" spans="1:20" ht="12.75">
      <c r="A56" s="198"/>
      <c r="B56" s="207" t="s">
        <v>175</v>
      </c>
      <c r="C56" s="199"/>
      <c r="D56" s="163"/>
      <c r="E56" s="163"/>
      <c r="F56" s="164"/>
      <c r="G56" s="162"/>
      <c r="H56" s="165"/>
      <c r="I56" s="162"/>
      <c r="J56" s="165"/>
      <c r="K56" s="162"/>
      <c r="L56" s="162"/>
      <c r="M56" s="264"/>
      <c r="N56" s="264"/>
      <c r="O56" s="265">
        <f t="shared" si="0"/>
        <v>0</v>
      </c>
      <c r="P56" s="218"/>
      <c r="Q56" s="166"/>
      <c r="R56" s="167">
        <f t="shared" si="1"/>
        <v>0</v>
      </c>
      <c r="S56" s="167">
        <f>IF($D56&gt;0,IF(AND(D56&lt;=Identification!$B$13,E56&gt;=Identification!$B$11),0),$M56+$N56)</f>
        <v>0</v>
      </c>
      <c r="T56" s="167">
        <f t="shared" si="2"/>
        <v>0</v>
      </c>
    </row>
    <row r="57" spans="1:20" ht="12.75">
      <c r="A57" s="198"/>
      <c r="B57" s="207" t="s">
        <v>176</v>
      </c>
      <c r="C57" s="199"/>
      <c r="D57" s="163"/>
      <c r="E57" s="163"/>
      <c r="F57" s="164"/>
      <c r="G57" s="162"/>
      <c r="H57" s="165"/>
      <c r="I57" s="162"/>
      <c r="J57" s="165"/>
      <c r="K57" s="162"/>
      <c r="L57" s="162"/>
      <c r="M57" s="264"/>
      <c r="N57" s="264"/>
      <c r="O57" s="265">
        <f t="shared" si="0"/>
        <v>0</v>
      </c>
      <c r="P57" s="218"/>
      <c r="Q57" s="166"/>
      <c r="R57" s="167">
        <f t="shared" si="1"/>
        <v>0</v>
      </c>
      <c r="S57" s="167">
        <f>IF($D57&gt;0,IF(AND(D57&lt;=Identification!$B$13,E57&gt;=Identification!$B$11),0),$M57+$N57)</f>
        <v>0</v>
      </c>
      <c r="T57" s="167">
        <f t="shared" si="2"/>
        <v>0</v>
      </c>
    </row>
    <row r="58" spans="1:20" ht="12.75">
      <c r="A58" s="198"/>
      <c r="B58" s="207" t="s">
        <v>177</v>
      </c>
      <c r="C58" s="199"/>
      <c r="D58" s="163"/>
      <c r="E58" s="163"/>
      <c r="F58" s="164"/>
      <c r="G58" s="162"/>
      <c r="H58" s="165"/>
      <c r="I58" s="162"/>
      <c r="J58" s="165"/>
      <c r="K58" s="162"/>
      <c r="L58" s="162"/>
      <c r="M58" s="264"/>
      <c r="N58" s="264"/>
      <c r="O58" s="265">
        <f t="shared" si="0"/>
        <v>0</v>
      </c>
      <c r="P58" s="218"/>
      <c r="Q58" s="166"/>
      <c r="R58" s="167">
        <f t="shared" si="1"/>
        <v>0</v>
      </c>
      <c r="S58" s="167">
        <f>IF($D58&gt;0,IF(AND(D58&lt;=Identification!$B$13,E58&gt;=Identification!$B$11),0),$M58+$N58)</f>
        <v>0</v>
      </c>
      <c r="T58" s="167">
        <f t="shared" si="2"/>
        <v>0</v>
      </c>
    </row>
    <row r="59" spans="1:20" ht="12.75">
      <c r="A59" s="198"/>
      <c r="B59" s="207" t="s">
        <v>178</v>
      </c>
      <c r="C59" s="199"/>
      <c r="D59" s="163"/>
      <c r="E59" s="163"/>
      <c r="F59" s="164"/>
      <c r="G59" s="162"/>
      <c r="H59" s="165"/>
      <c r="I59" s="162"/>
      <c r="J59" s="165"/>
      <c r="K59" s="162"/>
      <c r="L59" s="162"/>
      <c r="M59" s="264"/>
      <c r="N59" s="264"/>
      <c r="O59" s="265">
        <f t="shared" si="0"/>
        <v>0</v>
      </c>
      <c r="P59" s="218"/>
      <c r="Q59" s="166"/>
      <c r="R59" s="167">
        <f t="shared" si="1"/>
        <v>0</v>
      </c>
      <c r="S59" s="167">
        <f>IF($D59&gt;0,IF(AND(D59&lt;=Identification!$B$13,E59&gt;=Identification!$B$11),0),$M59+$N59)</f>
        <v>0</v>
      </c>
      <c r="T59" s="167">
        <f t="shared" si="2"/>
        <v>0</v>
      </c>
    </row>
    <row r="60" spans="1:20" ht="12.75">
      <c r="A60" s="198"/>
      <c r="B60" s="207" t="s">
        <v>179</v>
      </c>
      <c r="C60" s="199"/>
      <c r="D60" s="163"/>
      <c r="E60" s="163"/>
      <c r="F60" s="164"/>
      <c r="G60" s="162"/>
      <c r="H60" s="165"/>
      <c r="I60" s="162"/>
      <c r="J60" s="165"/>
      <c r="K60" s="162"/>
      <c r="L60" s="162"/>
      <c r="M60" s="264"/>
      <c r="N60" s="264"/>
      <c r="O60" s="265">
        <f t="shared" si="0"/>
        <v>0</v>
      </c>
      <c r="P60" s="218"/>
      <c r="Q60" s="166"/>
      <c r="R60" s="167">
        <f t="shared" si="1"/>
        <v>0</v>
      </c>
      <c r="S60" s="167">
        <f>IF($D60&gt;0,IF(AND(D60&lt;=Identification!$B$13,E60&gt;=Identification!$B$11),0),$M60+$N60)</f>
        <v>0</v>
      </c>
      <c r="T60" s="167">
        <f t="shared" si="2"/>
        <v>0</v>
      </c>
    </row>
    <row r="61" spans="1:20" ht="12.75">
      <c r="A61" s="198"/>
      <c r="B61" s="207" t="s">
        <v>180</v>
      </c>
      <c r="C61" s="199"/>
      <c r="D61" s="163"/>
      <c r="E61" s="163"/>
      <c r="F61" s="164"/>
      <c r="G61" s="162"/>
      <c r="H61" s="165"/>
      <c r="I61" s="162"/>
      <c r="J61" s="165"/>
      <c r="K61" s="162"/>
      <c r="L61" s="162"/>
      <c r="M61" s="264"/>
      <c r="N61" s="264"/>
      <c r="O61" s="265">
        <f t="shared" si="0"/>
        <v>0</v>
      </c>
      <c r="P61" s="218"/>
      <c r="Q61" s="166"/>
      <c r="R61" s="167">
        <f t="shared" si="1"/>
        <v>0</v>
      </c>
      <c r="S61" s="167">
        <f>IF($D61&gt;0,IF(AND(D61&lt;=Identification!$B$13,E61&gt;=Identification!$B$11),0),$M61+$N61)</f>
        <v>0</v>
      </c>
      <c r="T61" s="167">
        <f t="shared" si="2"/>
        <v>0</v>
      </c>
    </row>
    <row r="62" spans="1:20" ht="12.75">
      <c r="A62" s="198"/>
      <c r="B62" s="207" t="s">
        <v>181</v>
      </c>
      <c r="C62" s="199"/>
      <c r="D62" s="163"/>
      <c r="E62" s="163"/>
      <c r="F62" s="164"/>
      <c r="G62" s="162"/>
      <c r="H62" s="165"/>
      <c r="I62" s="162"/>
      <c r="J62" s="165"/>
      <c r="K62" s="162"/>
      <c r="L62" s="162"/>
      <c r="M62" s="264"/>
      <c r="N62" s="264"/>
      <c r="O62" s="265">
        <f t="shared" si="0"/>
        <v>0</v>
      </c>
      <c r="P62" s="218"/>
      <c r="Q62" s="166"/>
      <c r="R62" s="167">
        <f t="shared" si="1"/>
        <v>0</v>
      </c>
      <c r="S62" s="167">
        <f>IF($D62&gt;0,IF(AND(D62&lt;=Identification!$B$13,E62&gt;=Identification!$B$11),0),$M62+$N62)</f>
        <v>0</v>
      </c>
      <c r="T62" s="167">
        <f t="shared" si="2"/>
        <v>0</v>
      </c>
    </row>
    <row r="63" spans="1:20" ht="12.75">
      <c r="A63" s="198"/>
      <c r="B63" s="207" t="s">
        <v>182</v>
      </c>
      <c r="C63" s="199"/>
      <c r="D63" s="163"/>
      <c r="E63" s="163"/>
      <c r="F63" s="164"/>
      <c r="G63" s="162"/>
      <c r="H63" s="165"/>
      <c r="I63" s="162"/>
      <c r="J63" s="165"/>
      <c r="K63" s="162"/>
      <c r="L63" s="162"/>
      <c r="M63" s="264"/>
      <c r="N63" s="264"/>
      <c r="O63" s="265">
        <f t="shared" si="0"/>
        <v>0</v>
      </c>
      <c r="P63" s="218"/>
      <c r="Q63" s="166"/>
      <c r="R63" s="167">
        <f t="shared" si="1"/>
        <v>0</v>
      </c>
      <c r="S63" s="167">
        <f>IF($D63&gt;0,IF(AND(D63&lt;=Identification!$B$13,E63&gt;=Identification!$B$11),0),$M63+$N63)</f>
        <v>0</v>
      </c>
      <c r="T63" s="167">
        <f t="shared" si="2"/>
        <v>0</v>
      </c>
    </row>
    <row r="64" spans="1:20" ht="12.75">
      <c r="A64" s="198"/>
      <c r="B64" s="207" t="s">
        <v>183</v>
      </c>
      <c r="C64" s="199"/>
      <c r="D64" s="163"/>
      <c r="E64" s="163"/>
      <c r="F64" s="164"/>
      <c r="G64" s="162"/>
      <c r="H64" s="165"/>
      <c r="I64" s="162"/>
      <c r="J64" s="165"/>
      <c r="K64" s="162"/>
      <c r="L64" s="162"/>
      <c r="M64" s="264"/>
      <c r="N64" s="264"/>
      <c r="O64" s="265">
        <f t="shared" si="0"/>
        <v>0</v>
      </c>
      <c r="P64" s="218"/>
      <c r="Q64" s="166"/>
      <c r="R64" s="167">
        <f t="shared" si="1"/>
        <v>0</v>
      </c>
      <c r="S64" s="167">
        <f>IF($D64&gt;0,IF(AND(D64&lt;=Identification!$B$13,E64&gt;=Identification!$B$11),0),$M64+$N64)</f>
        <v>0</v>
      </c>
      <c r="T64" s="167">
        <f t="shared" si="2"/>
        <v>0</v>
      </c>
    </row>
    <row r="65" spans="1:20" ht="12.75">
      <c r="A65" s="198"/>
      <c r="B65" s="207" t="s">
        <v>184</v>
      </c>
      <c r="C65" s="199"/>
      <c r="D65" s="163"/>
      <c r="E65" s="163"/>
      <c r="F65" s="164"/>
      <c r="G65" s="162"/>
      <c r="H65" s="165"/>
      <c r="I65" s="162"/>
      <c r="J65" s="165"/>
      <c r="K65" s="162"/>
      <c r="L65" s="162"/>
      <c r="M65" s="264"/>
      <c r="N65" s="264"/>
      <c r="O65" s="265">
        <f t="shared" si="0"/>
        <v>0</v>
      </c>
      <c r="P65" s="218"/>
      <c r="Q65" s="166"/>
      <c r="R65" s="167">
        <f t="shared" si="1"/>
        <v>0</v>
      </c>
      <c r="S65" s="167">
        <f>IF($D65&gt;0,IF(AND(D65&lt;=Identification!$B$13,E65&gt;=Identification!$B$11),0),$M65+$N65)</f>
        <v>0</v>
      </c>
      <c r="T65" s="167">
        <f t="shared" si="2"/>
        <v>0</v>
      </c>
    </row>
    <row r="66" spans="1:20" ht="12.75">
      <c r="A66" s="198"/>
      <c r="B66" s="207" t="s">
        <v>185</v>
      </c>
      <c r="C66" s="199"/>
      <c r="D66" s="163"/>
      <c r="E66" s="163"/>
      <c r="F66" s="164"/>
      <c r="G66" s="162"/>
      <c r="H66" s="165"/>
      <c r="I66" s="162"/>
      <c r="J66" s="165"/>
      <c r="K66" s="162"/>
      <c r="L66" s="162"/>
      <c r="M66" s="264"/>
      <c r="N66" s="264"/>
      <c r="O66" s="265">
        <f t="shared" si="0"/>
        <v>0</v>
      </c>
      <c r="P66" s="218"/>
      <c r="Q66" s="166"/>
      <c r="R66" s="167">
        <f t="shared" si="1"/>
        <v>0</v>
      </c>
      <c r="S66" s="167">
        <f>IF($D66&gt;0,IF(AND(D66&lt;=Identification!$B$13,E66&gt;=Identification!$B$11),0),$M66+$N66)</f>
        <v>0</v>
      </c>
      <c r="T66" s="167">
        <f t="shared" si="2"/>
        <v>0</v>
      </c>
    </row>
    <row r="67" spans="1:20" ht="12.75">
      <c r="A67" s="198"/>
      <c r="B67" s="207" t="s">
        <v>186</v>
      </c>
      <c r="C67" s="199"/>
      <c r="D67" s="163"/>
      <c r="E67" s="163"/>
      <c r="F67" s="164"/>
      <c r="G67" s="162"/>
      <c r="H67" s="165"/>
      <c r="I67" s="162"/>
      <c r="J67" s="165"/>
      <c r="K67" s="162"/>
      <c r="L67" s="162"/>
      <c r="M67" s="264"/>
      <c r="N67" s="264"/>
      <c r="O67" s="265">
        <f t="shared" si="0"/>
        <v>0</v>
      </c>
      <c r="P67" s="218"/>
      <c r="Q67" s="166"/>
      <c r="R67" s="167">
        <f t="shared" si="1"/>
        <v>0</v>
      </c>
      <c r="S67" s="167">
        <f>IF($D67&gt;0,IF(AND(D67&lt;=Identification!$B$13,E67&gt;=Identification!$B$11),0),$M67+$N67)</f>
        <v>0</v>
      </c>
      <c r="T67" s="167">
        <f t="shared" si="2"/>
        <v>0</v>
      </c>
    </row>
    <row r="68" spans="1:20" ht="12.75">
      <c r="A68" s="198"/>
      <c r="B68" s="207" t="s">
        <v>187</v>
      </c>
      <c r="C68" s="199"/>
      <c r="D68" s="163"/>
      <c r="E68" s="163"/>
      <c r="F68" s="164"/>
      <c r="G68" s="162"/>
      <c r="H68" s="165"/>
      <c r="I68" s="162"/>
      <c r="J68" s="165"/>
      <c r="K68" s="162"/>
      <c r="L68" s="162"/>
      <c r="M68" s="264"/>
      <c r="N68" s="264"/>
      <c r="O68" s="265">
        <f t="shared" si="0"/>
        <v>0</v>
      </c>
      <c r="P68" s="218"/>
      <c r="Q68" s="166"/>
      <c r="R68" s="167">
        <f t="shared" si="1"/>
        <v>0</v>
      </c>
      <c r="S68" s="167">
        <f>IF($D68&gt;0,IF(AND(D68&lt;=Identification!$B$13,E68&gt;=Identification!$B$11),0),$M68+$N68)</f>
        <v>0</v>
      </c>
      <c r="T68" s="167">
        <f t="shared" si="2"/>
        <v>0</v>
      </c>
    </row>
    <row r="69" spans="1:20" ht="12.75">
      <c r="A69" s="198"/>
      <c r="B69" s="207" t="s">
        <v>188</v>
      </c>
      <c r="C69" s="199"/>
      <c r="D69" s="163"/>
      <c r="E69" s="163"/>
      <c r="F69" s="164"/>
      <c r="G69" s="162"/>
      <c r="H69" s="165"/>
      <c r="I69" s="162"/>
      <c r="J69" s="165"/>
      <c r="K69" s="162"/>
      <c r="L69" s="162"/>
      <c r="M69" s="264"/>
      <c r="N69" s="264"/>
      <c r="O69" s="265">
        <f t="shared" si="0"/>
        <v>0</v>
      </c>
      <c r="P69" s="218"/>
      <c r="Q69" s="166"/>
      <c r="R69" s="167">
        <f t="shared" si="1"/>
        <v>0</v>
      </c>
      <c r="S69" s="167">
        <f>IF($D69&gt;0,IF(AND(D69&lt;=Identification!$B$13,E69&gt;=Identification!$B$11),0),$M69+$N69)</f>
        <v>0</v>
      </c>
      <c r="T69" s="167">
        <f t="shared" si="2"/>
        <v>0</v>
      </c>
    </row>
    <row r="70" spans="1:20" ht="12.75">
      <c r="A70" s="198"/>
      <c r="B70" s="207" t="s">
        <v>189</v>
      </c>
      <c r="C70" s="199"/>
      <c r="D70" s="163"/>
      <c r="E70" s="163"/>
      <c r="F70" s="164"/>
      <c r="G70" s="162"/>
      <c r="H70" s="165"/>
      <c r="I70" s="162"/>
      <c r="J70" s="165"/>
      <c r="K70" s="162"/>
      <c r="L70" s="162"/>
      <c r="M70" s="264"/>
      <c r="N70" s="264"/>
      <c r="O70" s="265">
        <f t="shared" si="0"/>
        <v>0</v>
      </c>
      <c r="P70" s="218"/>
      <c r="Q70" s="166"/>
      <c r="R70" s="167">
        <f t="shared" si="1"/>
        <v>0</v>
      </c>
      <c r="S70" s="167">
        <f>IF($D70&gt;0,IF(AND(D70&lt;=Identification!$B$13,E70&gt;=Identification!$B$11),0),$M70+$N70)</f>
        <v>0</v>
      </c>
      <c r="T70" s="167">
        <f t="shared" si="2"/>
        <v>0</v>
      </c>
    </row>
    <row r="71" spans="1:20" ht="12.75">
      <c r="A71" s="198"/>
      <c r="B71" s="207" t="s">
        <v>190</v>
      </c>
      <c r="C71" s="199"/>
      <c r="D71" s="163"/>
      <c r="E71" s="163"/>
      <c r="F71" s="164"/>
      <c r="G71" s="162"/>
      <c r="H71" s="165"/>
      <c r="I71" s="162"/>
      <c r="J71" s="165"/>
      <c r="K71" s="162"/>
      <c r="L71" s="162"/>
      <c r="M71" s="264"/>
      <c r="N71" s="264"/>
      <c r="O71" s="265">
        <f t="shared" si="0"/>
        <v>0</v>
      </c>
      <c r="P71" s="218"/>
      <c r="Q71" s="166"/>
      <c r="R71" s="167">
        <f t="shared" si="1"/>
        <v>0</v>
      </c>
      <c r="S71" s="167">
        <f>IF($D71&gt;0,IF(AND(D71&lt;=Identification!$B$13,E71&gt;=Identification!$B$11),0),$M71+$N71)</f>
        <v>0</v>
      </c>
      <c r="T71" s="167">
        <f t="shared" si="2"/>
        <v>0</v>
      </c>
    </row>
    <row r="72" spans="1:20" ht="12.75">
      <c r="A72" s="198"/>
      <c r="B72" s="207" t="s">
        <v>191</v>
      </c>
      <c r="C72" s="199"/>
      <c r="D72" s="163"/>
      <c r="E72" s="163"/>
      <c r="F72" s="164"/>
      <c r="G72" s="162"/>
      <c r="H72" s="165"/>
      <c r="I72" s="162"/>
      <c r="J72" s="165"/>
      <c r="K72" s="162"/>
      <c r="L72" s="162"/>
      <c r="M72" s="264"/>
      <c r="N72" s="264"/>
      <c r="O72" s="265">
        <f t="shared" si="0"/>
        <v>0</v>
      </c>
      <c r="P72" s="218"/>
      <c r="Q72" s="166"/>
      <c r="R72" s="167">
        <f t="shared" si="1"/>
        <v>0</v>
      </c>
      <c r="S72" s="167">
        <f>IF($D72&gt;0,IF(AND(D72&lt;=Identification!$B$13,E72&gt;=Identification!$B$11),0),$M72+$N72)</f>
        <v>0</v>
      </c>
      <c r="T72" s="167">
        <f t="shared" si="2"/>
        <v>0</v>
      </c>
    </row>
    <row r="73" spans="1:20" ht="12.75">
      <c r="A73" s="198"/>
      <c r="B73" s="207" t="s">
        <v>192</v>
      </c>
      <c r="C73" s="199"/>
      <c r="D73" s="163"/>
      <c r="E73" s="163"/>
      <c r="F73" s="164"/>
      <c r="G73" s="162"/>
      <c r="H73" s="165"/>
      <c r="I73" s="162"/>
      <c r="J73" s="165"/>
      <c r="K73" s="162"/>
      <c r="L73" s="162"/>
      <c r="M73" s="264"/>
      <c r="N73" s="264"/>
      <c r="O73" s="265">
        <f t="shared" si="0"/>
        <v>0</v>
      </c>
      <c r="P73" s="218"/>
      <c r="Q73" s="166"/>
      <c r="R73" s="167">
        <f aca="true" t="shared" si="3" ref="R73:R136">IF(AND($F73&gt;=0,$J73&gt;""),IF($N73&gt;$F73*LOOKUP($J73,Country,Subsistence),$N73-$F73*LOOKUP($J73,Country,Subsistence),0),$N73)</f>
        <v>0</v>
      </c>
      <c r="S73" s="167">
        <f>IF($D73&gt;0,IF(AND(D73&lt;=Identification!$B$13,E73&gt;=Identification!$B$11),0),$M73+$N73)</f>
        <v>0</v>
      </c>
      <c r="T73" s="167">
        <f t="shared" si="2"/>
        <v>0</v>
      </c>
    </row>
    <row r="74" spans="1:20" ht="12.75">
      <c r="A74" s="198"/>
      <c r="B74" s="207" t="s">
        <v>193</v>
      </c>
      <c r="C74" s="199"/>
      <c r="D74" s="163"/>
      <c r="E74" s="163"/>
      <c r="F74" s="164"/>
      <c r="G74" s="162"/>
      <c r="H74" s="165"/>
      <c r="I74" s="162"/>
      <c r="J74" s="165"/>
      <c r="K74" s="162"/>
      <c r="L74" s="162"/>
      <c r="M74" s="264"/>
      <c r="N74" s="264"/>
      <c r="O74" s="265">
        <f aca="true" t="shared" si="4" ref="O74:O137">SUM(M74:N74)</f>
        <v>0</v>
      </c>
      <c r="P74" s="218"/>
      <c r="Q74" s="166"/>
      <c r="R74" s="167">
        <f t="shared" si="3"/>
        <v>0</v>
      </c>
      <c r="S74" s="167">
        <f>IF($D74&gt;0,IF(AND(D74&lt;=Identification!$B$13,E74&gt;=Identification!$B$11),0),$M74+$N74)</f>
        <v>0</v>
      </c>
      <c r="T74" s="167">
        <f aca="true" t="shared" si="5" ref="T74:T137">IF(SUM($M74+$N74)&gt;0,SUM($M74+$N74)-MAX(SUM($Q74+$R74),$S74),0)</f>
        <v>0</v>
      </c>
    </row>
    <row r="75" spans="1:20" ht="12.75">
      <c r="A75" s="198"/>
      <c r="B75" s="207" t="s">
        <v>194</v>
      </c>
      <c r="C75" s="199"/>
      <c r="D75" s="163"/>
      <c r="E75" s="163"/>
      <c r="F75" s="164"/>
      <c r="G75" s="162"/>
      <c r="H75" s="165"/>
      <c r="I75" s="162"/>
      <c r="J75" s="165"/>
      <c r="K75" s="162"/>
      <c r="L75" s="162"/>
      <c r="M75" s="264"/>
      <c r="N75" s="264"/>
      <c r="O75" s="265">
        <f t="shared" si="4"/>
        <v>0</v>
      </c>
      <c r="P75" s="218"/>
      <c r="Q75" s="166"/>
      <c r="R75" s="167">
        <f t="shared" si="3"/>
        <v>0</v>
      </c>
      <c r="S75" s="167">
        <f>IF($D75&gt;0,IF(AND(D75&lt;=Identification!$B$13,E75&gt;=Identification!$B$11),0),$M75+$N75)</f>
        <v>0</v>
      </c>
      <c r="T75" s="167">
        <f t="shared" si="5"/>
        <v>0</v>
      </c>
    </row>
    <row r="76" spans="1:20" ht="12.75">
      <c r="A76" s="198"/>
      <c r="B76" s="207" t="s">
        <v>195</v>
      </c>
      <c r="C76" s="199"/>
      <c r="D76" s="163"/>
      <c r="E76" s="163"/>
      <c r="F76" s="164"/>
      <c r="G76" s="162"/>
      <c r="H76" s="165"/>
      <c r="I76" s="162"/>
      <c r="J76" s="165"/>
      <c r="K76" s="162"/>
      <c r="L76" s="162"/>
      <c r="M76" s="264"/>
      <c r="N76" s="264"/>
      <c r="O76" s="265">
        <f t="shared" si="4"/>
        <v>0</v>
      </c>
      <c r="P76" s="218"/>
      <c r="Q76" s="166"/>
      <c r="R76" s="167">
        <f t="shared" si="3"/>
        <v>0</v>
      </c>
      <c r="S76" s="167">
        <f>IF($D76&gt;0,IF(AND(D76&lt;=Identification!$B$13,E76&gt;=Identification!$B$11),0),$M76+$N76)</f>
        <v>0</v>
      </c>
      <c r="T76" s="167">
        <f t="shared" si="5"/>
        <v>0</v>
      </c>
    </row>
    <row r="77" spans="1:20" ht="12.75">
      <c r="A77" s="198"/>
      <c r="B77" s="207" t="s">
        <v>196</v>
      </c>
      <c r="C77" s="199"/>
      <c r="D77" s="163"/>
      <c r="E77" s="163"/>
      <c r="F77" s="164"/>
      <c r="G77" s="162"/>
      <c r="H77" s="165"/>
      <c r="I77" s="162"/>
      <c r="J77" s="165"/>
      <c r="K77" s="162"/>
      <c r="L77" s="162"/>
      <c r="M77" s="264"/>
      <c r="N77" s="264"/>
      <c r="O77" s="265">
        <f t="shared" si="4"/>
        <v>0</v>
      </c>
      <c r="P77" s="218"/>
      <c r="Q77" s="166"/>
      <c r="R77" s="167">
        <f t="shared" si="3"/>
        <v>0</v>
      </c>
      <c r="S77" s="167">
        <f>IF($D77&gt;0,IF(AND(D77&lt;=Identification!$B$13,E77&gt;=Identification!$B$11),0),$M77+$N77)</f>
        <v>0</v>
      </c>
      <c r="T77" s="167">
        <f t="shared" si="5"/>
        <v>0</v>
      </c>
    </row>
    <row r="78" spans="1:20" ht="12.75">
      <c r="A78" s="198"/>
      <c r="B78" s="207" t="s">
        <v>197</v>
      </c>
      <c r="C78" s="199"/>
      <c r="D78" s="163"/>
      <c r="E78" s="163"/>
      <c r="F78" s="164"/>
      <c r="G78" s="162"/>
      <c r="H78" s="165"/>
      <c r="I78" s="162"/>
      <c r="J78" s="165"/>
      <c r="K78" s="162"/>
      <c r="L78" s="162"/>
      <c r="M78" s="264"/>
      <c r="N78" s="264"/>
      <c r="O78" s="265">
        <f t="shared" si="4"/>
        <v>0</v>
      </c>
      <c r="P78" s="218"/>
      <c r="Q78" s="166"/>
      <c r="R78" s="167">
        <f t="shared" si="3"/>
        <v>0</v>
      </c>
      <c r="S78" s="167">
        <f>IF($D78&gt;0,IF(AND(D78&lt;=Identification!$B$13,E78&gt;=Identification!$B$11),0),$M78+$N78)</f>
        <v>0</v>
      </c>
      <c r="T78" s="167">
        <f t="shared" si="5"/>
        <v>0</v>
      </c>
    </row>
    <row r="79" spans="1:20" ht="12.75">
      <c r="A79" s="198"/>
      <c r="B79" s="207" t="s">
        <v>198</v>
      </c>
      <c r="C79" s="199"/>
      <c r="D79" s="163"/>
      <c r="E79" s="163"/>
      <c r="F79" s="164"/>
      <c r="G79" s="162"/>
      <c r="H79" s="165"/>
      <c r="I79" s="162"/>
      <c r="J79" s="165"/>
      <c r="K79" s="162"/>
      <c r="L79" s="162"/>
      <c r="M79" s="264"/>
      <c r="N79" s="264"/>
      <c r="O79" s="265">
        <f t="shared" si="4"/>
        <v>0</v>
      </c>
      <c r="P79" s="218"/>
      <c r="Q79" s="166"/>
      <c r="R79" s="167">
        <f t="shared" si="3"/>
        <v>0</v>
      </c>
      <c r="S79" s="167">
        <f>IF($D79&gt;0,IF(AND(D79&lt;=Identification!$B$13,E79&gt;=Identification!$B$11),0),$M79+$N79)</f>
        <v>0</v>
      </c>
      <c r="T79" s="167">
        <f t="shared" si="5"/>
        <v>0</v>
      </c>
    </row>
    <row r="80" spans="1:20" ht="12.75">
      <c r="A80" s="198"/>
      <c r="B80" s="207" t="s">
        <v>199</v>
      </c>
      <c r="C80" s="199"/>
      <c r="D80" s="163"/>
      <c r="E80" s="163"/>
      <c r="F80" s="164"/>
      <c r="G80" s="162"/>
      <c r="H80" s="165"/>
      <c r="I80" s="162"/>
      <c r="J80" s="165"/>
      <c r="K80" s="162"/>
      <c r="L80" s="162"/>
      <c r="M80" s="264"/>
      <c r="N80" s="264"/>
      <c r="O80" s="265">
        <f t="shared" si="4"/>
        <v>0</v>
      </c>
      <c r="P80" s="218"/>
      <c r="Q80" s="166"/>
      <c r="R80" s="167">
        <f t="shared" si="3"/>
        <v>0</v>
      </c>
      <c r="S80" s="167">
        <f>IF($D80&gt;0,IF(AND(D80&lt;=Identification!$B$13,E80&gt;=Identification!$B$11),0),$M80+$N80)</f>
        <v>0</v>
      </c>
      <c r="T80" s="167">
        <f t="shared" si="5"/>
        <v>0</v>
      </c>
    </row>
    <row r="81" spans="1:20" ht="12.75">
      <c r="A81" s="198"/>
      <c r="B81" s="207" t="s">
        <v>200</v>
      </c>
      <c r="C81" s="199"/>
      <c r="D81" s="163"/>
      <c r="E81" s="163"/>
      <c r="F81" s="164"/>
      <c r="G81" s="162"/>
      <c r="H81" s="165"/>
      <c r="I81" s="162"/>
      <c r="J81" s="165"/>
      <c r="K81" s="162"/>
      <c r="L81" s="162"/>
      <c r="M81" s="264"/>
      <c r="N81" s="264"/>
      <c r="O81" s="265">
        <f t="shared" si="4"/>
        <v>0</v>
      </c>
      <c r="P81" s="218"/>
      <c r="Q81" s="166"/>
      <c r="R81" s="167">
        <f t="shared" si="3"/>
        <v>0</v>
      </c>
      <c r="S81" s="167">
        <f>IF($D81&gt;0,IF(AND(D81&lt;=Identification!$B$13,E81&gt;=Identification!$B$11),0),$M81+$N81)</f>
        <v>0</v>
      </c>
      <c r="T81" s="167">
        <f t="shared" si="5"/>
        <v>0</v>
      </c>
    </row>
    <row r="82" spans="1:20" ht="12.75">
      <c r="A82" s="198"/>
      <c r="B82" s="207" t="s">
        <v>201</v>
      </c>
      <c r="C82" s="199"/>
      <c r="D82" s="163"/>
      <c r="E82" s="163"/>
      <c r="F82" s="164"/>
      <c r="G82" s="162"/>
      <c r="H82" s="165"/>
      <c r="I82" s="162"/>
      <c r="J82" s="165"/>
      <c r="K82" s="162"/>
      <c r="L82" s="162"/>
      <c r="M82" s="264"/>
      <c r="N82" s="264"/>
      <c r="O82" s="265">
        <f t="shared" si="4"/>
        <v>0</v>
      </c>
      <c r="P82" s="218"/>
      <c r="Q82" s="166"/>
      <c r="R82" s="167">
        <f t="shared" si="3"/>
        <v>0</v>
      </c>
      <c r="S82" s="167">
        <f>IF($D82&gt;0,IF(AND(D82&lt;=Identification!$B$13,E82&gt;=Identification!$B$11),0),$M82+$N82)</f>
        <v>0</v>
      </c>
      <c r="T82" s="167">
        <f t="shared" si="5"/>
        <v>0</v>
      </c>
    </row>
    <row r="83" spans="1:20" ht="12.75">
      <c r="A83" s="198"/>
      <c r="B83" s="207" t="s">
        <v>202</v>
      </c>
      <c r="C83" s="199"/>
      <c r="D83" s="163"/>
      <c r="E83" s="163"/>
      <c r="F83" s="164"/>
      <c r="G83" s="162"/>
      <c r="H83" s="165"/>
      <c r="I83" s="162"/>
      <c r="J83" s="165"/>
      <c r="K83" s="162"/>
      <c r="L83" s="162"/>
      <c r="M83" s="264"/>
      <c r="N83" s="264"/>
      <c r="O83" s="265">
        <f t="shared" si="4"/>
        <v>0</v>
      </c>
      <c r="P83" s="218"/>
      <c r="Q83" s="166"/>
      <c r="R83" s="167">
        <f t="shared" si="3"/>
        <v>0</v>
      </c>
      <c r="S83" s="167">
        <f>IF($D83&gt;0,IF(AND(D83&lt;=Identification!$B$13,E83&gt;=Identification!$B$11),0),$M83+$N83)</f>
        <v>0</v>
      </c>
      <c r="T83" s="167">
        <f t="shared" si="5"/>
        <v>0</v>
      </c>
    </row>
    <row r="84" spans="1:20" ht="12.75">
      <c r="A84" s="198"/>
      <c r="B84" s="207" t="s">
        <v>203</v>
      </c>
      <c r="C84" s="199"/>
      <c r="D84" s="163"/>
      <c r="E84" s="163"/>
      <c r="F84" s="164"/>
      <c r="G84" s="162"/>
      <c r="H84" s="165"/>
      <c r="I84" s="162"/>
      <c r="J84" s="165"/>
      <c r="K84" s="162"/>
      <c r="L84" s="162"/>
      <c r="M84" s="264"/>
      <c r="N84" s="264"/>
      <c r="O84" s="265">
        <f t="shared" si="4"/>
        <v>0</v>
      </c>
      <c r="P84" s="218"/>
      <c r="Q84" s="166"/>
      <c r="R84" s="167">
        <f t="shared" si="3"/>
        <v>0</v>
      </c>
      <c r="S84" s="167">
        <f>IF($D84&gt;0,IF(AND(D84&lt;=Identification!$B$13,E84&gt;=Identification!$B$11),0),$M84+$N84)</f>
        <v>0</v>
      </c>
      <c r="T84" s="167">
        <f t="shared" si="5"/>
        <v>0</v>
      </c>
    </row>
    <row r="85" spans="1:20" ht="12.75">
      <c r="A85" s="198"/>
      <c r="B85" s="207" t="s">
        <v>204</v>
      </c>
      <c r="C85" s="199"/>
      <c r="D85" s="163"/>
      <c r="E85" s="163"/>
      <c r="F85" s="164"/>
      <c r="G85" s="162"/>
      <c r="H85" s="165"/>
      <c r="I85" s="162"/>
      <c r="J85" s="165"/>
      <c r="K85" s="162"/>
      <c r="L85" s="162"/>
      <c r="M85" s="264"/>
      <c r="N85" s="264"/>
      <c r="O85" s="265">
        <f t="shared" si="4"/>
        <v>0</v>
      </c>
      <c r="P85" s="218"/>
      <c r="Q85" s="166"/>
      <c r="R85" s="167">
        <f t="shared" si="3"/>
        <v>0</v>
      </c>
      <c r="S85" s="167">
        <f>IF($D85&gt;0,IF(AND(D85&lt;=Identification!$B$13,E85&gt;=Identification!$B$11),0),$M85+$N85)</f>
        <v>0</v>
      </c>
      <c r="T85" s="167">
        <f t="shared" si="5"/>
        <v>0</v>
      </c>
    </row>
    <row r="86" spans="1:20" ht="12.75">
      <c r="A86" s="198"/>
      <c r="B86" s="207" t="s">
        <v>205</v>
      </c>
      <c r="C86" s="199"/>
      <c r="D86" s="163"/>
      <c r="E86" s="163"/>
      <c r="F86" s="164"/>
      <c r="G86" s="162"/>
      <c r="H86" s="165"/>
      <c r="I86" s="162"/>
      <c r="J86" s="165"/>
      <c r="K86" s="162"/>
      <c r="L86" s="162"/>
      <c r="M86" s="264"/>
      <c r="N86" s="264"/>
      <c r="O86" s="265">
        <f t="shared" si="4"/>
        <v>0</v>
      </c>
      <c r="P86" s="218"/>
      <c r="Q86" s="166"/>
      <c r="R86" s="167">
        <f t="shared" si="3"/>
        <v>0</v>
      </c>
      <c r="S86" s="167">
        <f>IF($D86&gt;0,IF(AND(D86&lt;=Identification!$B$13,E86&gt;=Identification!$B$11),0),$M86+$N86)</f>
        <v>0</v>
      </c>
      <c r="T86" s="167">
        <f t="shared" si="5"/>
        <v>0</v>
      </c>
    </row>
    <row r="87" spans="1:20" ht="12.75">
      <c r="A87" s="198"/>
      <c r="B87" s="207" t="s">
        <v>206</v>
      </c>
      <c r="C87" s="199"/>
      <c r="D87" s="163"/>
      <c r="E87" s="163"/>
      <c r="F87" s="164"/>
      <c r="G87" s="162"/>
      <c r="H87" s="165"/>
      <c r="I87" s="162"/>
      <c r="J87" s="165"/>
      <c r="K87" s="162"/>
      <c r="L87" s="162"/>
      <c r="M87" s="264"/>
      <c r="N87" s="264"/>
      <c r="O87" s="265">
        <f t="shared" si="4"/>
        <v>0</v>
      </c>
      <c r="P87" s="218"/>
      <c r="Q87" s="166"/>
      <c r="R87" s="167">
        <f t="shared" si="3"/>
        <v>0</v>
      </c>
      <c r="S87" s="167">
        <f>IF($D87&gt;0,IF(AND(D87&lt;=Identification!$B$13,E87&gt;=Identification!$B$11),0),$M87+$N87)</f>
        <v>0</v>
      </c>
      <c r="T87" s="167">
        <f t="shared" si="5"/>
        <v>0</v>
      </c>
    </row>
    <row r="88" spans="1:20" ht="12.75">
      <c r="A88" s="198"/>
      <c r="B88" s="207" t="s">
        <v>207</v>
      </c>
      <c r="C88" s="199"/>
      <c r="D88" s="163"/>
      <c r="E88" s="163"/>
      <c r="F88" s="164"/>
      <c r="G88" s="162"/>
      <c r="H88" s="165"/>
      <c r="I88" s="162"/>
      <c r="J88" s="165"/>
      <c r="K88" s="162"/>
      <c r="L88" s="162"/>
      <c r="M88" s="264"/>
      <c r="N88" s="264"/>
      <c r="O88" s="265">
        <f t="shared" si="4"/>
        <v>0</v>
      </c>
      <c r="P88" s="218"/>
      <c r="Q88" s="166"/>
      <c r="R88" s="167">
        <f t="shared" si="3"/>
        <v>0</v>
      </c>
      <c r="S88" s="167">
        <f>IF($D88&gt;0,IF(AND(D88&lt;=Identification!$B$13,E88&gt;=Identification!$B$11),0),$M88+$N88)</f>
        <v>0</v>
      </c>
      <c r="T88" s="167">
        <f t="shared" si="5"/>
        <v>0</v>
      </c>
    </row>
    <row r="89" spans="1:20" ht="12.75">
      <c r="A89" s="198"/>
      <c r="B89" s="207" t="s">
        <v>208</v>
      </c>
      <c r="C89" s="199"/>
      <c r="D89" s="163"/>
      <c r="E89" s="163"/>
      <c r="F89" s="164"/>
      <c r="G89" s="162"/>
      <c r="H89" s="165"/>
      <c r="I89" s="162"/>
      <c r="J89" s="165"/>
      <c r="K89" s="162"/>
      <c r="L89" s="162"/>
      <c r="M89" s="264"/>
      <c r="N89" s="264"/>
      <c r="O89" s="265">
        <f t="shared" si="4"/>
        <v>0</v>
      </c>
      <c r="P89" s="218"/>
      <c r="Q89" s="166"/>
      <c r="R89" s="167">
        <f t="shared" si="3"/>
        <v>0</v>
      </c>
      <c r="S89" s="167">
        <f>IF($D89&gt;0,IF(AND(D89&lt;=Identification!$B$13,E89&gt;=Identification!$B$11),0),$M89+$N89)</f>
        <v>0</v>
      </c>
      <c r="T89" s="167">
        <f t="shared" si="5"/>
        <v>0</v>
      </c>
    </row>
    <row r="90" spans="1:20" ht="12.75">
      <c r="A90" s="198"/>
      <c r="B90" s="207" t="s">
        <v>209</v>
      </c>
      <c r="C90" s="199"/>
      <c r="D90" s="163"/>
      <c r="E90" s="163"/>
      <c r="F90" s="164"/>
      <c r="G90" s="162"/>
      <c r="H90" s="165"/>
      <c r="I90" s="162"/>
      <c r="J90" s="165"/>
      <c r="K90" s="162"/>
      <c r="L90" s="162"/>
      <c r="M90" s="264"/>
      <c r="N90" s="264"/>
      <c r="O90" s="265">
        <f t="shared" si="4"/>
        <v>0</v>
      </c>
      <c r="P90" s="218"/>
      <c r="Q90" s="166"/>
      <c r="R90" s="167">
        <f t="shared" si="3"/>
        <v>0</v>
      </c>
      <c r="S90" s="167">
        <f>IF($D90&gt;0,IF(AND(D90&lt;=Identification!$B$13,E90&gt;=Identification!$B$11),0),$M90+$N90)</f>
        <v>0</v>
      </c>
      <c r="T90" s="167">
        <f t="shared" si="5"/>
        <v>0</v>
      </c>
    </row>
    <row r="91" spans="1:20" ht="12.75">
      <c r="A91" s="198"/>
      <c r="B91" s="207" t="s">
        <v>210</v>
      </c>
      <c r="C91" s="199"/>
      <c r="D91" s="163"/>
      <c r="E91" s="163"/>
      <c r="F91" s="164"/>
      <c r="G91" s="162"/>
      <c r="H91" s="165"/>
      <c r="I91" s="162"/>
      <c r="J91" s="165"/>
      <c r="K91" s="162"/>
      <c r="L91" s="162"/>
      <c r="M91" s="264"/>
      <c r="N91" s="264"/>
      <c r="O91" s="265">
        <f t="shared" si="4"/>
        <v>0</v>
      </c>
      <c r="P91" s="218"/>
      <c r="Q91" s="166"/>
      <c r="R91" s="167">
        <f t="shared" si="3"/>
        <v>0</v>
      </c>
      <c r="S91" s="167">
        <f>IF($D91&gt;0,IF(AND(D91&lt;=Identification!$B$13,E91&gt;=Identification!$B$11),0),$M91+$N91)</f>
        <v>0</v>
      </c>
      <c r="T91" s="167">
        <f t="shared" si="5"/>
        <v>0</v>
      </c>
    </row>
    <row r="92" spans="1:20" ht="12.75">
      <c r="A92" s="198"/>
      <c r="B92" s="207" t="s">
        <v>211</v>
      </c>
      <c r="C92" s="199"/>
      <c r="D92" s="163"/>
      <c r="E92" s="163"/>
      <c r="F92" s="164"/>
      <c r="G92" s="162"/>
      <c r="H92" s="165"/>
      <c r="I92" s="162"/>
      <c r="J92" s="165"/>
      <c r="K92" s="162"/>
      <c r="L92" s="162"/>
      <c r="M92" s="264"/>
      <c r="N92" s="264"/>
      <c r="O92" s="265">
        <f t="shared" si="4"/>
        <v>0</v>
      </c>
      <c r="P92" s="218"/>
      <c r="Q92" s="166"/>
      <c r="R92" s="167">
        <f t="shared" si="3"/>
        <v>0</v>
      </c>
      <c r="S92" s="167">
        <f>IF($D92&gt;0,IF(AND(D92&lt;=Identification!$B$13,E92&gt;=Identification!$B$11),0),$M92+$N92)</f>
        <v>0</v>
      </c>
      <c r="T92" s="167">
        <f t="shared" si="5"/>
        <v>0</v>
      </c>
    </row>
    <row r="93" spans="1:20" ht="12.75">
      <c r="A93" s="198"/>
      <c r="B93" s="207" t="s">
        <v>212</v>
      </c>
      <c r="C93" s="199"/>
      <c r="D93" s="163"/>
      <c r="E93" s="163"/>
      <c r="F93" s="164"/>
      <c r="G93" s="162"/>
      <c r="H93" s="165"/>
      <c r="I93" s="162"/>
      <c r="J93" s="165"/>
      <c r="K93" s="162"/>
      <c r="L93" s="162"/>
      <c r="M93" s="264"/>
      <c r="N93" s="264"/>
      <c r="O93" s="265">
        <f t="shared" si="4"/>
        <v>0</v>
      </c>
      <c r="P93" s="218"/>
      <c r="Q93" s="166"/>
      <c r="R93" s="167">
        <f t="shared" si="3"/>
        <v>0</v>
      </c>
      <c r="S93" s="167">
        <f>IF($D93&gt;0,IF(AND(D93&lt;=Identification!$B$13,E93&gt;=Identification!$B$11),0),$M93+$N93)</f>
        <v>0</v>
      </c>
      <c r="T93" s="167">
        <f t="shared" si="5"/>
        <v>0</v>
      </c>
    </row>
    <row r="94" spans="1:20" ht="12.75">
      <c r="A94" s="198"/>
      <c r="B94" s="207" t="s">
        <v>213</v>
      </c>
      <c r="C94" s="199"/>
      <c r="D94" s="163"/>
      <c r="E94" s="163"/>
      <c r="F94" s="164"/>
      <c r="G94" s="162"/>
      <c r="H94" s="165"/>
      <c r="I94" s="162"/>
      <c r="J94" s="165"/>
      <c r="K94" s="162"/>
      <c r="L94" s="162"/>
      <c r="M94" s="264"/>
      <c r="N94" s="264"/>
      <c r="O94" s="265">
        <f t="shared" si="4"/>
        <v>0</v>
      </c>
      <c r="P94" s="218"/>
      <c r="Q94" s="166"/>
      <c r="R94" s="167">
        <f t="shared" si="3"/>
        <v>0</v>
      </c>
      <c r="S94" s="167">
        <f>IF($D94&gt;0,IF(AND(D94&lt;=Identification!$B$13,E94&gt;=Identification!$B$11),0),$M94+$N94)</f>
        <v>0</v>
      </c>
      <c r="T94" s="167">
        <f t="shared" si="5"/>
        <v>0</v>
      </c>
    </row>
    <row r="95" spans="1:20" ht="12.75">
      <c r="A95" s="198"/>
      <c r="B95" s="207" t="s">
        <v>214</v>
      </c>
      <c r="C95" s="199"/>
      <c r="D95" s="163"/>
      <c r="E95" s="163"/>
      <c r="F95" s="164"/>
      <c r="G95" s="162"/>
      <c r="H95" s="165"/>
      <c r="I95" s="162"/>
      <c r="J95" s="165"/>
      <c r="K95" s="162"/>
      <c r="L95" s="162"/>
      <c r="M95" s="264"/>
      <c r="N95" s="264"/>
      <c r="O95" s="265">
        <f t="shared" si="4"/>
        <v>0</v>
      </c>
      <c r="P95" s="218"/>
      <c r="Q95" s="166"/>
      <c r="R95" s="167">
        <f t="shared" si="3"/>
        <v>0</v>
      </c>
      <c r="S95" s="167">
        <f>IF($D95&gt;0,IF(AND(D95&lt;=Identification!$B$13,E95&gt;=Identification!$B$11),0),$M95+$N95)</f>
        <v>0</v>
      </c>
      <c r="T95" s="167">
        <f t="shared" si="5"/>
        <v>0</v>
      </c>
    </row>
    <row r="96" spans="1:20" ht="12.75">
      <c r="A96" s="198"/>
      <c r="B96" s="207" t="s">
        <v>215</v>
      </c>
      <c r="C96" s="199"/>
      <c r="D96" s="163"/>
      <c r="E96" s="163"/>
      <c r="F96" s="164"/>
      <c r="G96" s="162"/>
      <c r="H96" s="165"/>
      <c r="I96" s="162"/>
      <c r="J96" s="165"/>
      <c r="K96" s="162"/>
      <c r="L96" s="162"/>
      <c r="M96" s="264"/>
      <c r="N96" s="264"/>
      <c r="O96" s="265">
        <f t="shared" si="4"/>
        <v>0</v>
      </c>
      <c r="P96" s="218"/>
      <c r="Q96" s="166"/>
      <c r="R96" s="167">
        <f t="shared" si="3"/>
        <v>0</v>
      </c>
      <c r="S96" s="167">
        <f>IF($D96&gt;0,IF(AND(D96&lt;=Identification!$B$13,E96&gt;=Identification!$B$11),0),$M96+$N96)</f>
        <v>0</v>
      </c>
      <c r="T96" s="167">
        <f t="shared" si="5"/>
        <v>0</v>
      </c>
    </row>
    <row r="97" spans="1:20" ht="12.75">
      <c r="A97" s="198"/>
      <c r="B97" s="207" t="s">
        <v>216</v>
      </c>
      <c r="C97" s="199"/>
      <c r="D97" s="163"/>
      <c r="E97" s="163"/>
      <c r="F97" s="164"/>
      <c r="G97" s="162"/>
      <c r="H97" s="165"/>
      <c r="I97" s="162"/>
      <c r="J97" s="165"/>
      <c r="K97" s="162"/>
      <c r="L97" s="162"/>
      <c r="M97" s="264"/>
      <c r="N97" s="264"/>
      <c r="O97" s="265">
        <f t="shared" si="4"/>
        <v>0</v>
      </c>
      <c r="P97" s="218"/>
      <c r="Q97" s="166"/>
      <c r="R97" s="167">
        <f t="shared" si="3"/>
        <v>0</v>
      </c>
      <c r="S97" s="167">
        <f>IF($D97&gt;0,IF(AND(D97&lt;=Identification!$B$13,E97&gt;=Identification!$B$11),0),$M97+$N97)</f>
        <v>0</v>
      </c>
      <c r="T97" s="167">
        <f t="shared" si="5"/>
        <v>0</v>
      </c>
    </row>
    <row r="98" spans="1:20" ht="12.75">
      <c r="A98" s="198"/>
      <c r="B98" s="207" t="s">
        <v>217</v>
      </c>
      <c r="C98" s="199"/>
      <c r="D98" s="163"/>
      <c r="E98" s="163"/>
      <c r="F98" s="164"/>
      <c r="G98" s="162"/>
      <c r="H98" s="165"/>
      <c r="I98" s="162"/>
      <c r="J98" s="165"/>
      <c r="K98" s="162"/>
      <c r="L98" s="162"/>
      <c r="M98" s="264"/>
      <c r="N98" s="264"/>
      <c r="O98" s="265">
        <f t="shared" si="4"/>
        <v>0</v>
      </c>
      <c r="P98" s="218"/>
      <c r="Q98" s="166"/>
      <c r="R98" s="167">
        <f t="shared" si="3"/>
        <v>0</v>
      </c>
      <c r="S98" s="167">
        <f>IF($D98&gt;0,IF(AND(D98&lt;=Identification!$B$13,E98&gt;=Identification!$B$11),0),$M98+$N98)</f>
        <v>0</v>
      </c>
      <c r="T98" s="167">
        <f t="shared" si="5"/>
        <v>0</v>
      </c>
    </row>
    <row r="99" spans="1:20" ht="12.75">
      <c r="A99" s="198"/>
      <c r="B99" s="207" t="s">
        <v>218</v>
      </c>
      <c r="C99" s="199"/>
      <c r="D99" s="163"/>
      <c r="E99" s="163"/>
      <c r="F99" s="164"/>
      <c r="G99" s="162"/>
      <c r="H99" s="165"/>
      <c r="I99" s="162"/>
      <c r="J99" s="165"/>
      <c r="K99" s="162"/>
      <c r="L99" s="162"/>
      <c r="M99" s="264"/>
      <c r="N99" s="264"/>
      <c r="O99" s="265">
        <f t="shared" si="4"/>
        <v>0</v>
      </c>
      <c r="P99" s="218"/>
      <c r="Q99" s="166"/>
      <c r="R99" s="167">
        <f t="shared" si="3"/>
        <v>0</v>
      </c>
      <c r="S99" s="167">
        <f>IF($D99&gt;0,IF(AND(D99&lt;=Identification!$B$13,E99&gt;=Identification!$B$11),0),$M99+$N99)</f>
        <v>0</v>
      </c>
      <c r="T99" s="167">
        <f t="shared" si="5"/>
        <v>0</v>
      </c>
    </row>
    <row r="100" spans="1:20" ht="12.75">
      <c r="A100" s="198"/>
      <c r="B100" s="207" t="s">
        <v>219</v>
      </c>
      <c r="C100" s="199"/>
      <c r="D100" s="163"/>
      <c r="E100" s="163"/>
      <c r="F100" s="164"/>
      <c r="G100" s="162"/>
      <c r="H100" s="165"/>
      <c r="I100" s="162"/>
      <c r="J100" s="165"/>
      <c r="K100" s="162"/>
      <c r="L100" s="162"/>
      <c r="M100" s="264"/>
      <c r="N100" s="264"/>
      <c r="O100" s="265">
        <f t="shared" si="4"/>
        <v>0</v>
      </c>
      <c r="P100" s="218"/>
      <c r="Q100" s="166"/>
      <c r="R100" s="167">
        <f t="shared" si="3"/>
        <v>0</v>
      </c>
      <c r="S100" s="167">
        <f>IF($D100&gt;0,IF(AND(D100&lt;=Identification!$B$13,E100&gt;=Identification!$B$11),0),$M100+$N100)</f>
        <v>0</v>
      </c>
      <c r="T100" s="167">
        <f t="shared" si="5"/>
        <v>0</v>
      </c>
    </row>
    <row r="101" spans="1:20" ht="12.75">
      <c r="A101" s="198"/>
      <c r="B101" s="207" t="s">
        <v>220</v>
      </c>
      <c r="C101" s="199"/>
      <c r="D101" s="163"/>
      <c r="E101" s="163"/>
      <c r="F101" s="164"/>
      <c r="G101" s="162"/>
      <c r="H101" s="165"/>
      <c r="I101" s="162"/>
      <c r="J101" s="165"/>
      <c r="K101" s="162"/>
      <c r="L101" s="162"/>
      <c r="M101" s="264"/>
      <c r="N101" s="264"/>
      <c r="O101" s="265">
        <f t="shared" si="4"/>
        <v>0</v>
      </c>
      <c r="P101" s="218"/>
      <c r="Q101" s="166"/>
      <c r="R101" s="167">
        <f t="shared" si="3"/>
        <v>0</v>
      </c>
      <c r="S101" s="167">
        <f>IF($D101&gt;0,IF(AND(D101&lt;=Identification!$B$13,E101&gt;=Identification!$B$11),0),$M101+$N101)</f>
        <v>0</v>
      </c>
      <c r="T101" s="167">
        <f t="shared" si="5"/>
        <v>0</v>
      </c>
    </row>
    <row r="102" spans="1:20" ht="12.75">
      <c r="A102" s="198"/>
      <c r="B102" s="207" t="s">
        <v>221</v>
      </c>
      <c r="C102" s="199"/>
      <c r="D102" s="163"/>
      <c r="E102" s="163"/>
      <c r="F102" s="164"/>
      <c r="G102" s="162"/>
      <c r="H102" s="165"/>
      <c r="I102" s="162"/>
      <c r="J102" s="165"/>
      <c r="K102" s="162"/>
      <c r="L102" s="162"/>
      <c r="M102" s="264"/>
      <c r="N102" s="264"/>
      <c r="O102" s="265">
        <f t="shared" si="4"/>
        <v>0</v>
      </c>
      <c r="P102" s="218"/>
      <c r="Q102" s="166"/>
      <c r="R102" s="167">
        <f t="shared" si="3"/>
        <v>0</v>
      </c>
      <c r="S102" s="167">
        <f>IF($D102&gt;0,IF(AND(D102&lt;=Identification!$B$13,E102&gt;=Identification!$B$11),0),$M102+$N102)</f>
        <v>0</v>
      </c>
      <c r="T102" s="167">
        <f t="shared" si="5"/>
        <v>0</v>
      </c>
    </row>
    <row r="103" spans="1:20" ht="12.75">
      <c r="A103" s="198"/>
      <c r="B103" s="207" t="s">
        <v>222</v>
      </c>
      <c r="C103" s="199"/>
      <c r="D103" s="163"/>
      <c r="E103" s="163"/>
      <c r="F103" s="164"/>
      <c r="G103" s="162"/>
      <c r="H103" s="165"/>
      <c r="I103" s="162"/>
      <c r="J103" s="165"/>
      <c r="K103" s="162"/>
      <c r="L103" s="162"/>
      <c r="M103" s="264"/>
      <c r="N103" s="264"/>
      <c r="O103" s="265">
        <f t="shared" si="4"/>
        <v>0</v>
      </c>
      <c r="P103" s="218"/>
      <c r="Q103" s="166"/>
      <c r="R103" s="167">
        <f t="shared" si="3"/>
        <v>0</v>
      </c>
      <c r="S103" s="167">
        <f>IF($D103&gt;0,IF(AND(D103&lt;=Identification!$B$13,E103&gt;=Identification!$B$11),0),$M103+$N103)</f>
        <v>0</v>
      </c>
      <c r="T103" s="167">
        <f t="shared" si="5"/>
        <v>0</v>
      </c>
    </row>
    <row r="104" spans="1:20" ht="12.75">
      <c r="A104" s="198"/>
      <c r="B104" s="207" t="s">
        <v>223</v>
      </c>
      <c r="C104" s="199"/>
      <c r="D104" s="163"/>
      <c r="E104" s="163"/>
      <c r="F104" s="164"/>
      <c r="G104" s="162"/>
      <c r="H104" s="165"/>
      <c r="I104" s="162"/>
      <c r="J104" s="165"/>
      <c r="K104" s="162"/>
      <c r="L104" s="162"/>
      <c r="M104" s="264"/>
      <c r="N104" s="264"/>
      <c r="O104" s="265">
        <f t="shared" si="4"/>
        <v>0</v>
      </c>
      <c r="P104" s="218"/>
      <c r="Q104" s="166"/>
      <c r="R104" s="167">
        <f t="shared" si="3"/>
        <v>0</v>
      </c>
      <c r="S104" s="167">
        <f>IF($D104&gt;0,IF(AND(D104&lt;=Identification!$B$13,E104&gt;=Identification!$B$11),0),$M104+$N104)</f>
        <v>0</v>
      </c>
      <c r="T104" s="167">
        <f t="shared" si="5"/>
        <v>0</v>
      </c>
    </row>
    <row r="105" spans="1:20" ht="12.75">
      <c r="A105" s="198"/>
      <c r="B105" s="207" t="s">
        <v>224</v>
      </c>
      <c r="C105" s="199"/>
      <c r="D105" s="163"/>
      <c r="E105" s="163"/>
      <c r="F105" s="164"/>
      <c r="G105" s="162"/>
      <c r="H105" s="165"/>
      <c r="I105" s="162"/>
      <c r="J105" s="165"/>
      <c r="K105" s="162"/>
      <c r="L105" s="162"/>
      <c r="M105" s="264"/>
      <c r="N105" s="264"/>
      <c r="O105" s="265">
        <f t="shared" si="4"/>
        <v>0</v>
      </c>
      <c r="P105" s="218"/>
      <c r="Q105" s="166"/>
      <c r="R105" s="167">
        <f t="shared" si="3"/>
        <v>0</v>
      </c>
      <c r="S105" s="167">
        <f>IF($D105&gt;0,IF(AND(D105&lt;=Identification!$B$13,E105&gt;=Identification!$B$11),0),$M105+$N105)</f>
        <v>0</v>
      </c>
      <c r="T105" s="167">
        <f t="shared" si="5"/>
        <v>0</v>
      </c>
    </row>
    <row r="106" spans="1:20" ht="12.75">
      <c r="A106" s="198"/>
      <c r="B106" s="207" t="s">
        <v>225</v>
      </c>
      <c r="C106" s="199"/>
      <c r="D106" s="163"/>
      <c r="E106" s="163"/>
      <c r="F106" s="164"/>
      <c r="G106" s="162"/>
      <c r="H106" s="165"/>
      <c r="I106" s="162"/>
      <c r="J106" s="165"/>
      <c r="K106" s="162"/>
      <c r="L106" s="162"/>
      <c r="M106" s="264"/>
      <c r="N106" s="264"/>
      <c r="O106" s="265">
        <f t="shared" si="4"/>
        <v>0</v>
      </c>
      <c r="P106" s="218"/>
      <c r="Q106" s="166"/>
      <c r="R106" s="167">
        <f t="shared" si="3"/>
        <v>0</v>
      </c>
      <c r="S106" s="167">
        <f>IF($D106&gt;0,IF(AND(D106&lt;=Identification!$B$13,E106&gt;=Identification!$B$11),0),$M106+$N106)</f>
        <v>0</v>
      </c>
      <c r="T106" s="167">
        <f t="shared" si="5"/>
        <v>0</v>
      </c>
    </row>
    <row r="107" spans="1:20" ht="12.75">
      <c r="A107" s="198"/>
      <c r="B107" s="207" t="s">
        <v>226</v>
      </c>
      <c r="C107" s="199"/>
      <c r="D107" s="163"/>
      <c r="E107" s="163"/>
      <c r="F107" s="164"/>
      <c r="G107" s="162"/>
      <c r="H107" s="165"/>
      <c r="I107" s="162"/>
      <c r="J107" s="165"/>
      <c r="K107" s="162"/>
      <c r="L107" s="162"/>
      <c r="M107" s="264"/>
      <c r="N107" s="264"/>
      <c r="O107" s="265">
        <f t="shared" si="4"/>
        <v>0</v>
      </c>
      <c r="P107" s="218"/>
      <c r="Q107" s="166"/>
      <c r="R107" s="167">
        <f t="shared" si="3"/>
        <v>0</v>
      </c>
      <c r="S107" s="167">
        <f>IF($D107&gt;0,IF(AND(D107&lt;=Identification!$B$13,E107&gt;=Identification!$B$11),0),$M107+$N107)</f>
        <v>0</v>
      </c>
      <c r="T107" s="167">
        <f t="shared" si="5"/>
        <v>0</v>
      </c>
    </row>
    <row r="108" spans="1:20" ht="12.75">
      <c r="A108" s="198"/>
      <c r="B108" s="207" t="s">
        <v>227</v>
      </c>
      <c r="C108" s="199"/>
      <c r="D108" s="163"/>
      <c r="E108" s="163"/>
      <c r="F108" s="164"/>
      <c r="G108" s="162"/>
      <c r="H108" s="165"/>
      <c r="I108" s="162"/>
      <c r="J108" s="165"/>
      <c r="K108" s="162"/>
      <c r="L108" s="162"/>
      <c r="M108" s="264"/>
      <c r="N108" s="264"/>
      <c r="O108" s="265">
        <f t="shared" si="4"/>
        <v>0</v>
      </c>
      <c r="P108" s="218"/>
      <c r="Q108" s="166"/>
      <c r="R108" s="167">
        <f t="shared" si="3"/>
        <v>0</v>
      </c>
      <c r="S108" s="167">
        <f>IF($D108&gt;0,IF(AND(D108&lt;=Identification!$B$13,E108&gt;=Identification!$B$11),0),$M108+$N108)</f>
        <v>0</v>
      </c>
      <c r="T108" s="167">
        <f t="shared" si="5"/>
        <v>0</v>
      </c>
    </row>
    <row r="109" spans="1:20" ht="12.75">
      <c r="A109" s="198"/>
      <c r="B109" s="207" t="s">
        <v>228</v>
      </c>
      <c r="C109" s="199"/>
      <c r="D109" s="163"/>
      <c r="E109" s="163"/>
      <c r="F109" s="164"/>
      <c r="G109" s="162"/>
      <c r="H109" s="165"/>
      <c r="I109" s="162"/>
      <c r="J109" s="165"/>
      <c r="K109" s="162"/>
      <c r="L109" s="162"/>
      <c r="M109" s="264"/>
      <c r="N109" s="264"/>
      <c r="O109" s="265">
        <f t="shared" si="4"/>
        <v>0</v>
      </c>
      <c r="P109" s="218"/>
      <c r="Q109" s="166"/>
      <c r="R109" s="167">
        <f t="shared" si="3"/>
        <v>0</v>
      </c>
      <c r="S109" s="167">
        <f>IF($D109&gt;0,IF(AND(D109&lt;=Identification!$B$13,E109&gt;=Identification!$B$11),0),$M109+$N109)</f>
        <v>0</v>
      </c>
      <c r="T109" s="167">
        <f t="shared" si="5"/>
        <v>0</v>
      </c>
    </row>
    <row r="110" spans="1:20" ht="12.75">
      <c r="A110" s="198"/>
      <c r="B110" s="207" t="s">
        <v>229</v>
      </c>
      <c r="C110" s="199"/>
      <c r="D110" s="163"/>
      <c r="E110" s="163"/>
      <c r="F110" s="164"/>
      <c r="G110" s="162"/>
      <c r="H110" s="165"/>
      <c r="I110" s="162"/>
      <c r="J110" s="165"/>
      <c r="K110" s="162"/>
      <c r="L110" s="162"/>
      <c r="M110" s="264"/>
      <c r="N110" s="264"/>
      <c r="O110" s="265">
        <f t="shared" si="4"/>
        <v>0</v>
      </c>
      <c r="P110" s="218"/>
      <c r="Q110" s="166"/>
      <c r="R110" s="167">
        <f t="shared" si="3"/>
        <v>0</v>
      </c>
      <c r="S110" s="167">
        <f>IF($D110&gt;0,IF(AND(D110&lt;=Identification!$B$13,E110&gt;=Identification!$B$11),0),$M110+$N110)</f>
        <v>0</v>
      </c>
      <c r="T110" s="167">
        <f t="shared" si="5"/>
        <v>0</v>
      </c>
    </row>
    <row r="111" spans="1:20" ht="12.75">
      <c r="A111" s="198"/>
      <c r="B111" s="207" t="s">
        <v>230</v>
      </c>
      <c r="C111" s="199"/>
      <c r="D111" s="163"/>
      <c r="E111" s="163"/>
      <c r="F111" s="164"/>
      <c r="G111" s="162"/>
      <c r="H111" s="165"/>
      <c r="I111" s="162"/>
      <c r="J111" s="165"/>
      <c r="K111" s="162"/>
      <c r="L111" s="162"/>
      <c r="M111" s="264"/>
      <c r="N111" s="264"/>
      <c r="O111" s="265">
        <f t="shared" si="4"/>
        <v>0</v>
      </c>
      <c r="P111" s="218"/>
      <c r="Q111" s="166"/>
      <c r="R111" s="167">
        <f t="shared" si="3"/>
        <v>0</v>
      </c>
      <c r="S111" s="167">
        <f>IF($D111&gt;0,IF(AND(D111&lt;=Identification!$B$13,E111&gt;=Identification!$B$11),0),$M111+$N111)</f>
        <v>0</v>
      </c>
      <c r="T111" s="167">
        <f t="shared" si="5"/>
        <v>0</v>
      </c>
    </row>
    <row r="112" spans="1:20" ht="12.75">
      <c r="A112" s="198"/>
      <c r="B112" s="207" t="s">
        <v>231</v>
      </c>
      <c r="C112" s="199"/>
      <c r="D112" s="163"/>
      <c r="E112" s="163"/>
      <c r="F112" s="164"/>
      <c r="G112" s="162"/>
      <c r="H112" s="165"/>
      <c r="I112" s="162"/>
      <c r="J112" s="165"/>
      <c r="K112" s="162"/>
      <c r="L112" s="162"/>
      <c r="M112" s="264"/>
      <c r="N112" s="264"/>
      <c r="O112" s="265">
        <f t="shared" si="4"/>
        <v>0</v>
      </c>
      <c r="P112" s="218"/>
      <c r="Q112" s="166"/>
      <c r="R112" s="167">
        <f t="shared" si="3"/>
        <v>0</v>
      </c>
      <c r="S112" s="167">
        <f>IF($D112&gt;0,IF(AND(D112&lt;=Identification!$B$13,E112&gt;=Identification!$B$11),0),$M112+$N112)</f>
        <v>0</v>
      </c>
      <c r="T112" s="167">
        <f t="shared" si="5"/>
        <v>0</v>
      </c>
    </row>
    <row r="113" spans="1:20" ht="12.75">
      <c r="A113" s="198"/>
      <c r="B113" s="207" t="s">
        <v>232</v>
      </c>
      <c r="C113" s="199"/>
      <c r="D113" s="163"/>
      <c r="E113" s="163"/>
      <c r="F113" s="164"/>
      <c r="G113" s="162"/>
      <c r="H113" s="165"/>
      <c r="I113" s="162"/>
      <c r="J113" s="165"/>
      <c r="K113" s="162"/>
      <c r="L113" s="162"/>
      <c r="M113" s="264"/>
      <c r="N113" s="264"/>
      <c r="O113" s="265">
        <f t="shared" si="4"/>
        <v>0</v>
      </c>
      <c r="P113" s="218"/>
      <c r="Q113" s="166"/>
      <c r="R113" s="167">
        <f t="shared" si="3"/>
        <v>0</v>
      </c>
      <c r="S113" s="167">
        <f>IF($D113&gt;0,IF(AND(D113&lt;=Identification!$B$13,E113&gt;=Identification!$B$11),0),$M113+$N113)</f>
        <v>0</v>
      </c>
      <c r="T113" s="167">
        <f t="shared" si="5"/>
        <v>0</v>
      </c>
    </row>
    <row r="114" spans="1:20" ht="12.75">
      <c r="A114" s="198"/>
      <c r="B114" s="207" t="s">
        <v>233</v>
      </c>
      <c r="C114" s="199"/>
      <c r="D114" s="163"/>
      <c r="E114" s="163"/>
      <c r="F114" s="164"/>
      <c r="G114" s="162"/>
      <c r="H114" s="165"/>
      <c r="I114" s="162"/>
      <c r="J114" s="165"/>
      <c r="K114" s="162"/>
      <c r="L114" s="162"/>
      <c r="M114" s="264"/>
      <c r="N114" s="264"/>
      <c r="O114" s="265">
        <f t="shared" si="4"/>
        <v>0</v>
      </c>
      <c r="P114" s="218"/>
      <c r="Q114" s="166"/>
      <c r="R114" s="167">
        <f t="shared" si="3"/>
        <v>0</v>
      </c>
      <c r="S114" s="167">
        <f>IF($D114&gt;0,IF(AND(D114&lt;=Identification!$B$13,E114&gt;=Identification!$B$11),0),$M114+$N114)</f>
        <v>0</v>
      </c>
      <c r="T114" s="167">
        <f t="shared" si="5"/>
        <v>0</v>
      </c>
    </row>
    <row r="115" spans="1:20" ht="12.75">
      <c r="A115" s="198"/>
      <c r="B115" s="207" t="s">
        <v>234</v>
      </c>
      <c r="C115" s="199"/>
      <c r="D115" s="163"/>
      <c r="E115" s="163"/>
      <c r="F115" s="164"/>
      <c r="G115" s="162"/>
      <c r="H115" s="165"/>
      <c r="I115" s="162"/>
      <c r="J115" s="165"/>
      <c r="K115" s="162"/>
      <c r="L115" s="162"/>
      <c r="M115" s="264"/>
      <c r="N115" s="264"/>
      <c r="O115" s="265">
        <f t="shared" si="4"/>
        <v>0</v>
      </c>
      <c r="P115" s="218"/>
      <c r="Q115" s="166"/>
      <c r="R115" s="167">
        <f t="shared" si="3"/>
        <v>0</v>
      </c>
      <c r="S115" s="167">
        <f>IF($D115&gt;0,IF(AND(D115&lt;=Identification!$B$13,E115&gt;=Identification!$B$11),0),$M115+$N115)</f>
        <v>0</v>
      </c>
      <c r="T115" s="167">
        <f t="shared" si="5"/>
        <v>0</v>
      </c>
    </row>
    <row r="116" spans="1:20" ht="12.75">
      <c r="A116" s="198"/>
      <c r="B116" s="207" t="s">
        <v>235</v>
      </c>
      <c r="C116" s="199"/>
      <c r="D116" s="163"/>
      <c r="E116" s="163"/>
      <c r="F116" s="164"/>
      <c r="G116" s="162"/>
      <c r="H116" s="165"/>
      <c r="I116" s="162"/>
      <c r="J116" s="165"/>
      <c r="K116" s="162"/>
      <c r="L116" s="162"/>
      <c r="M116" s="264"/>
      <c r="N116" s="264"/>
      <c r="O116" s="265">
        <f t="shared" si="4"/>
        <v>0</v>
      </c>
      <c r="P116" s="218"/>
      <c r="Q116" s="166"/>
      <c r="R116" s="167">
        <f t="shared" si="3"/>
        <v>0</v>
      </c>
      <c r="S116" s="167">
        <f>IF($D116&gt;0,IF(AND(D116&lt;=Identification!$B$13,E116&gt;=Identification!$B$11),0),$M116+$N116)</f>
        <v>0</v>
      </c>
      <c r="T116" s="167">
        <f t="shared" si="5"/>
        <v>0</v>
      </c>
    </row>
    <row r="117" spans="1:20" ht="12.75">
      <c r="A117" s="198"/>
      <c r="B117" s="207" t="s">
        <v>236</v>
      </c>
      <c r="C117" s="199"/>
      <c r="D117" s="163"/>
      <c r="E117" s="163"/>
      <c r="F117" s="164"/>
      <c r="G117" s="162"/>
      <c r="H117" s="165"/>
      <c r="I117" s="162"/>
      <c r="J117" s="165"/>
      <c r="K117" s="162"/>
      <c r="L117" s="162"/>
      <c r="M117" s="264"/>
      <c r="N117" s="264"/>
      <c r="O117" s="265">
        <f t="shared" si="4"/>
        <v>0</v>
      </c>
      <c r="P117" s="218"/>
      <c r="Q117" s="166"/>
      <c r="R117" s="167">
        <f t="shared" si="3"/>
        <v>0</v>
      </c>
      <c r="S117" s="167">
        <f>IF($D117&gt;0,IF(AND(D117&lt;=Identification!$B$13,E117&gt;=Identification!$B$11),0),$M117+$N117)</f>
        <v>0</v>
      </c>
      <c r="T117" s="167">
        <f t="shared" si="5"/>
        <v>0</v>
      </c>
    </row>
    <row r="118" spans="1:20" ht="12.75">
      <c r="A118" s="198"/>
      <c r="B118" s="207" t="s">
        <v>237</v>
      </c>
      <c r="C118" s="199"/>
      <c r="D118" s="163"/>
      <c r="E118" s="163"/>
      <c r="F118" s="164"/>
      <c r="G118" s="162"/>
      <c r="H118" s="165"/>
      <c r="I118" s="162"/>
      <c r="J118" s="165"/>
      <c r="K118" s="162"/>
      <c r="L118" s="162"/>
      <c r="M118" s="264"/>
      <c r="N118" s="264"/>
      <c r="O118" s="265">
        <f t="shared" si="4"/>
        <v>0</v>
      </c>
      <c r="P118" s="218"/>
      <c r="Q118" s="166"/>
      <c r="R118" s="167">
        <f t="shared" si="3"/>
        <v>0</v>
      </c>
      <c r="S118" s="167">
        <f>IF($D118&gt;0,IF(AND(D118&lt;=Identification!$B$13,E118&gt;=Identification!$B$11),0),$M118+$N118)</f>
        <v>0</v>
      </c>
      <c r="T118" s="167">
        <f t="shared" si="5"/>
        <v>0</v>
      </c>
    </row>
    <row r="119" spans="1:20" ht="12.75">
      <c r="A119" s="198"/>
      <c r="B119" s="207" t="s">
        <v>238</v>
      </c>
      <c r="C119" s="199"/>
      <c r="D119" s="163"/>
      <c r="E119" s="163"/>
      <c r="F119" s="164"/>
      <c r="G119" s="162"/>
      <c r="H119" s="165"/>
      <c r="I119" s="162"/>
      <c r="J119" s="165"/>
      <c r="K119" s="162"/>
      <c r="L119" s="162"/>
      <c r="M119" s="264"/>
      <c r="N119" s="264"/>
      <c r="O119" s="265">
        <f t="shared" si="4"/>
        <v>0</v>
      </c>
      <c r="P119" s="218"/>
      <c r="Q119" s="166"/>
      <c r="R119" s="167">
        <f t="shared" si="3"/>
        <v>0</v>
      </c>
      <c r="S119" s="167">
        <f>IF($D119&gt;0,IF(AND(D119&lt;=Identification!$B$13,E119&gt;=Identification!$B$11),0),$M119+$N119)</f>
        <v>0</v>
      </c>
      <c r="T119" s="167">
        <f t="shared" si="5"/>
        <v>0</v>
      </c>
    </row>
    <row r="120" spans="1:20" ht="12.75">
      <c r="A120" s="198"/>
      <c r="B120" s="207" t="s">
        <v>239</v>
      </c>
      <c r="C120" s="199"/>
      <c r="D120" s="163"/>
      <c r="E120" s="163"/>
      <c r="F120" s="164"/>
      <c r="G120" s="162"/>
      <c r="H120" s="165"/>
      <c r="I120" s="162"/>
      <c r="J120" s="165"/>
      <c r="K120" s="162"/>
      <c r="L120" s="162"/>
      <c r="M120" s="264"/>
      <c r="N120" s="264"/>
      <c r="O120" s="265">
        <f t="shared" si="4"/>
        <v>0</v>
      </c>
      <c r="P120" s="218"/>
      <c r="Q120" s="166"/>
      <c r="R120" s="167">
        <f t="shared" si="3"/>
        <v>0</v>
      </c>
      <c r="S120" s="167">
        <f>IF($D120&gt;0,IF(AND(D120&lt;=Identification!$B$13,E120&gt;=Identification!$B$11),0),$M120+$N120)</f>
        <v>0</v>
      </c>
      <c r="T120" s="167">
        <f t="shared" si="5"/>
        <v>0</v>
      </c>
    </row>
    <row r="121" spans="1:20" ht="12.75">
      <c r="A121" s="198"/>
      <c r="B121" s="207" t="s">
        <v>240</v>
      </c>
      <c r="C121" s="199"/>
      <c r="D121" s="163"/>
      <c r="E121" s="163"/>
      <c r="F121" s="164"/>
      <c r="G121" s="162"/>
      <c r="H121" s="165"/>
      <c r="I121" s="162"/>
      <c r="J121" s="165"/>
      <c r="K121" s="162"/>
      <c r="L121" s="162"/>
      <c r="M121" s="264"/>
      <c r="N121" s="264"/>
      <c r="O121" s="265">
        <f t="shared" si="4"/>
        <v>0</v>
      </c>
      <c r="P121" s="218"/>
      <c r="Q121" s="166"/>
      <c r="R121" s="167">
        <f t="shared" si="3"/>
        <v>0</v>
      </c>
      <c r="S121" s="167">
        <f>IF($D121&gt;0,IF(AND(D121&lt;=Identification!$B$13,E121&gt;=Identification!$B$11),0),$M121+$N121)</f>
        <v>0</v>
      </c>
      <c r="T121" s="167">
        <f t="shared" si="5"/>
        <v>0</v>
      </c>
    </row>
    <row r="122" spans="1:20" ht="12.75">
      <c r="A122" s="198"/>
      <c r="B122" s="207" t="s">
        <v>241</v>
      </c>
      <c r="C122" s="199"/>
      <c r="D122" s="163"/>
      <c r="E122" s="163"/>
      <c r="F122" s="164"/>
      <c r="G122" s="162"/>
      <c r="H122" s="165"/>
      <c r="I122" s="162"/>
      <c r="J122" s="165"/>
      <c r="K122" s="162"/>
      <c r="L122" s="162"/>
      <c r="M122" s="264"/>
      <c r="N122" s="264"/>
      <c r="O122" s="265">
        <f t="shared" si="4"/>
        <v>0</v>
      </c>
      <c r="P122" s="218"/>
      <c r="Q122" s="166"/>
      <c r="R122" s="167">
        <f t="shared" si="3"/>
        <v>0</v>
      </c>
      <c r="S122" s="167">
        <f>IF($D122&gt;0,IF(AND(D122&lt;=Identification!$B$13,E122&gt;=Identification!$B$11),0),$M122+$N122)</f>
        <v>0</v>
      </c>
      <c r="T122" s="167">
        <f t="shared" si="5"/>
        <v>0</v>
      </c>
    </row>
    <row r="123" spans="1:20" ht="12.75">
      <c r="A123" s="198"/>
      <c r="B123" s="207" t="s">
        <v>242</v>
      </c>
      <c r="C123" s="199"/>
      <c r="D123" s="163"/>
      <c r="E123" s="163"/>
      <c r="F123" s="164"/>
      <c r="G123" s="162"/>
      <c r="H123" s="165"/>
      <c r="I123" s="162"/>
      <c r="J123" s="165"/>
      <c r="K123" s="162"/>
      <c r="L123" s="162"/>
      <c r="M123" s="264"/>
      <c r="N123" s="264"/>
      <c r="O123" s="265">
        <f t="shared" si="4"/>
        <v>0</v>
      </c>
      <c r="P123" s="218"/>
      <c r="Q123" s="166"/>
      <c r="R123" s="167">
        <f t="shared" si="3"/>
        <v>0</v>
      </c>
      <c r="S123" s="167">
        <f>IF($D123&gt;0,IF(AND(D123&lt;=Identification!$B$13,E123&gt;=Identification!$B$11),0),$M123+$N123)</f>
        <v>0</v>
      </c>
      <c r="T123" s="167">
        <f t="shared" si="5"/>
        <v>0</v>
      </c>
    </row>
    <row r="124" spans="1:20" ht="12.75">
      <c r="A124" s="198"/>
      <c r="B124" s="207" t="s">
        <v>243</v>
      </c>
      <c r="C124" s="199"/>
      <c r="D124" s="163"/>
      <c r="E124" s="163"/>
      <c r="F124" s="164"/>
      <c r="G124" s="162"/>
      <c r="H124" s="165"/>
      <c r="I124" s="162"/>
      <c r="J124" s="165"/>
      <c r="K124" s="162"/>
      <c r="L124" s="162"/>
      <c r="M124" s="264"/>
      <c r="N124" s="264"/>
      <c r="O124" s="265">
        <f t="shared" si="4"/>
        <v>0</v>
      </c>
      <c r="P124" s="218"/>
      <c r="Q124" s="166"/>
      <c r="R124" s="167">
        <f t="shared" si="3"/>
        <v>0</v>
      </c>
      <c r="S124" s="167">
        <f>IF($D124&gt;0,IF(AND(D124&lt;=Identification!$B$13,E124&gt;=Identification!$B$11),0),$M124+$N124)</f>
        <v>0</v>
      </c>
      <c r="T124" s="167">
        <f t="shared" si="5"/>
        <v>0</v>
      </c>
    </row>
    <row r="125" spans="1:20" ht="12.75">
      <c r="A125" s="198"/>
      <c r="B125" s="207" t="s">
        <v>244</v>
      </c>
      <c r="C125" s="199"/>
      <c r="D125" s="163"/>
      <c r="E125" s="163"/>
      <c r="F125" s="164"/>
      <c r="G125" s="162"/>
      <c r="H125" s="165"/>
      <c r="I125" s="162"/>
      <c r="J125" s="165"/>
      <c r="K125" s="162"/>
      <c r="L125" s="162"/>
      <c r="M125" s="264"/>
      <c r="N125" s="264"/>
      <c r="O125" s="265">
        <f t="shared" si="4"/>
        <v>0</v>
      </c>
      <c r="P125" s="218"/>
      <c r="Q125" s="166"/>
      <c r="R125" s="167">
        <f t="shared" si="3"/>
        <v>0</v>
      </c>
      <c r="S125" s="167">
        <f>IF($D125&gt;0,IF(AND(D125&lt;=Identification!$B$13,E125&gt;=Identification!$B$11),0),$M125+$N125)</f>
        <v>0</v>
      </c>
      <c r="T125" s="167">
        <f t="shared" si="5"/>
        <v>0</v>
      </c>
    </row>
    <row r="126" spans="1:20" ht="12.75">
      <c r="A126" s="198"/>
      <c r="B126" s="207" t="s">
        <v>245</v>
      </c>
      <c r="C126" s="199"/>
      <c r="D126" s="163"/>
      <c r="E126" s="163"/>
      <c r="F126" s="164"/>
      <c r="G126" s="162"/>
      <c r="H126" s="165"/>
      <c r="I126" s="162"/>
      <c r="J126" s="165"/>
      <c r="K126" s="162"/>
      <c r="L126" s="162"/>
      <c r="M126" s="264"/>
      <c r="N126" s="264"/>
      <c r="O126" s="265">
        <f t="shared" si="4"/>
        <v>0</v>
      </c>
      <c r="P126" s="218"/>
      <c r="Q126" s="166"/>
      <c r="R126" s="167">
        <f t="shared" si="3"/>
        <v>0</v>
      </c>
      <c r="S126" s="167">
        <f>IF($D126&gt;0,IF(AND(D126&lt;=Identification!$B$13,E126&gt;=Identification!$B$11),0),$M126+$N126)</f>
        <v>0</v>
      </c>
      <c r="T126" s="167">
        <f t="shared" si="5"/>
        <v>0</v>
      </c>
    </row>
    <row r="127" spans="1:20" ht="12.75">
      <c r="A127" s="198"/>
      <c r="B127" s="207" t="s">
        <v>246</v>
      </c>
      <c r="C127" s="199"/>
      <c r="D127" s="163"/>
      <c r="E127" s="163"/>
      <c r="F127" s="164"/>
      <c r="G127" s="162"/>
      <c r="H127" s="165"/>
      <c r="I127" s="162"/>
      <c r="J127" s="165"/>
      <c r="K127" s="162"/>
      <c r="L127" s="162"/>
      <c r="M127" s="264"/>
      <c r="N127" s="264"/>
      <c r="O127" s="265">
        <f t="shared" si="4"/>
        <v>0</v>
      </c>
      <c r="P127" s="218"/>
      <c r="Q127" s="166"/>
      <c r="R127" s="167">
        <f t="shared" si="3"/>
        <v>0</v>
      </c>
      <c r="S127" s="167">
        <f>IF($D127&gt;0,IF(AND(D127&lt;=Identification!$B$13,E127&gt;=Identification!$B$11),0),$M127+$N127)</f>
        <v>0</v>
      </c>
      <c r="T127" s="167">
        <f t="shared" si="5"/>
        <v>0</v>
      </c>
    </row>
    <row r="128" spans="1:20" ht="12.75">
      <c r="A128" s="198"/>
      <c r="B128" s="207" t="s">
        <v>247</v>
      </c>
      <c r="C128" s="199"/>
      <c r="D128" s="163"/>
      <c r="E128" s="163"/>
      <c r="F128" s="164"/>
      <c r="G128" s="162"/>
      <c r="H128" s="165"/>
      <c r="I128" s="162"/>
      <c r="J128" s="165"/>
      <c r="K128" s="162"/>
      <c r="L128" s="162"/>
      <c r="M128" s="264"/>
      <c r="N128" s="264"/>
      <c r="O128" s="265">
        <f t="shared" si="4"/>
        <v>0</v>
      </c>
      <c r="P128" s="218"/>
      <c r="Q128" s="166"/>
      <c r="R128" s="167">
        <f t="shared" si="3"/>
        <v>0</v>
      </c>
      <c r="S128" s="167">
        <f>IF($D128&gt;0,IF(AND(D128&lt;=Identification!$B$13,E128&gt;=Identification!$B$11),0),$M128+$N128)</f>
        <v>0</v>
      </c>
      <c r="T128" s="167">
        <f t="shared" si="5"/>
        <v>0</v>
      </c>
    </row>
    <row r="129" spans="1:20" ht="12.75">
      <c r="A129" s="198"/>
      <c r="B129" s="207" t="s">
        <v>248</v>
      </c>
      <c r="C129" s="199"/>
      <c r="D129" s="163"/>
      <c r="E129" s="163"/>
      <c r="F129" s="164"/>
      <c r="G129" s="162"/>
      <c r="H129" s="165"/>
      <c r="I129" s="162"/>
      <c r="J129" s="165"/>
      <c r="K129" s="162"/>
      <c r="L129" s="162"/>
      <c r="M129" s="264"/>
      <c r="N129" s="264"/>
      <c r="O129" s="265">
        <f t="shared" si="4"/>
        <v>0</v>
      </c>
      <c r="P129" s="218"/>
      <c r="Q129" s="166"/>
      <c r="R129" s="167">
        <f t="shared" si="3"/>
        <v>0</v>
      </c>
      <c r="S129" s="167">
        <f>IF($D129&gt;0,IF(AND(D129&lt;=Identification!$B$13,E129&gt;=Identification!$B$11),0),$M129+$N129)</f>
        <v>0</v>
      </c>
      <c r="T129" s="167">
        <f t="shared" si="5"/>
        <v>0</v>
      </c>
    </row>
    <row r="130" spans="1:20" ht="12.75">
      <c r="A130" s="198"/>
      <c r="B130" s="207" t="s">
        <v>249</v>
      </c>
      <c r="C130" s="199"/>
      <c r="D130" s="163"/>
      <c r="E130" s="163"/>
      <c r="F130" s="164"/>
      <c r="G130" s="162"/>
      <c r="H130" s="165"/>
      <c r="I130" s="162"/>
      <c r="J130" s="165"/>
      <c r="K130" s="162"/>
      <c r="L130" s="162"/>
      <c r="M130" s="264"/>
      <c r="N130" s="264"/>
      <c r="O130" s="265">
        <f t="shared" si="4"/>
        <v>0</v>
      </c>
      <c r="P130" s="218"/>
      <c r="Q130" s="166"/>
      <c r="R130" s="167">
        <f t="shared" si="3"/>
        <v>0</v>
      </c>
      <c r="S130" s="167">
        <f>IF($D130&gt;0,IF(AND(D130&lt;=Identification!$B$13,E130&gt;=Identification!$B$11),0),$M130+$N130)</f>
        <v>0</v>
      </c>
      <c r="T130" s="167">
        <f t="shared" si="5"/>
        <v>0</v>
      </c>
    </row>
    <row r="131" spans="1:20" ht="12.75">
      <c r="A131" s="198"/>
      <c r="B131" s="207" t="s">
        <v>250</v>
      </c>
      <c r="C131" s="199"/>
      <c r="D131" s="163"/>
      <c r="E131" s="163"/>
      <c r="F131" s="164"/>
      <c r="G131" s="162"/>
      <c r="H131" s="165"/>
      <c r="I131" s="162"/>
      <c r="J131" s="165"/>
      <c r="K131" s="162"/>
      <c r="L131" s="162"/>
      <c r="M131" s="264"/>
      <c r="N131" s="264"/>
      <c r="O131" s="265">
        <f t="shared" si="4"/>
        <v>0</v>
      </c>
      <c r="P131" s="218"/>
      <c r="Q131" s="166"/>
      <c r="R131" s="167">
        <f t="shared" si="3"/>
        <v>0</v>
      </c>
      <c r="S131" s="167">
        <f>IF($D131&gt;0,IF(AND(D131&lt;=Identification!$B$13,E131&gt;=Identification!$B$11),0),$M131+$N131)</f>
        <v>0</v>
      </c>
      <c r="T131" s="167">
        <f t="shared" si="5"/>
        <v>0</v>
      </c>
    </row>
    <row r="132" spans="1:20" ht="12.75">
      <c r="A132" s="198"/>
      <c r="B132" s="207" t="s">
        <v>251</v>
      </c>
      <c r="C132" s="199"/>
      <c r="D132" s="163"/>
      <c r="E132" s="163"/>
      <c r="F132" s="164"/>
      <c r="G132" s="162"/>
      <c r="H132" s="165"/>
      <c r="I132" s="162"/>
      <c r="J132" s="165"/>
      <c r="K132" s="162"/>
      <c r="L132" s="162"/>
      <c r="M132" s="264"/>
      <c r="N132" s="264"/>
      <c r="O132" s="265">
        <f t="shared" si="4"/>
        <v>0</v>
      </c>
      <c r="P132" s="218"/>
      <c r="Q132" s="166"/>
      <c r="R132" s="167">
        <f t="shared" si="3"/>
        <v>0</v>
      </c>
      <c r="S132" s="167">
        <f>IF($D132&gt;0,IF(AND(D132&lt;=Identification!$B$13,E132&gt;=Identification!$B$11),0),$M132+$N132)</f>
        <v>0</v>
      </c>
      <c r="T132" s="167">
        <f t="shared" si="5"/>
        <v>0</v>
      </c>
    </row>
    <row r="133" spans="1:20" ht="12.75">
      <c r="A133" s="198"/>
      <c r="B133" s="207" t="s">
        <v>252</v>
      </c>
      <c r="C133" s="199"/>
      <c r="D133" s="163"/>
      <c r="E133" s="163"/>
      <c r="F133" s="164"/>
      <c r="G133" s="162"/>
      <c r="H133" s="165"/>
      <c r="I133" s="162"/>
      <c r="J133" s="165"/>
      <c r="K133" s="162"/>
      <c r="L133" s="162"/>
      <c r="M133" s="264"/>
      <c r="N133" s="264"/>
      <c r="O133" s="265">
        <f t="shared" si="4"/>
        <v>0</v>
      </c>
      <c r="P133" s="218"/>
      <c r="Q133" s="166"/>
      <c r="R133" s="167">
        <f t="shared" si="3"/>
        <v>0</v>
      </c>
      <c r="S133" s="167">
        <f>IF($D133&gt;0,IF(AND(D133&lt;=Identification!$B$13,E133&gt;=Identification!$B$11),0),$M133+$N133)</f>
        <v>0</v>
      </c>
      <c r="T133" s="167">
        <f t="shared" si="5"/>
        <v>0</v>
      </c>
    </row>
    <row r="134" spans="1:20" ht="12.75">
      <c r="A134" s="198"/>
      <c r="B134" s="207" t="s">
        <v>253</v>
      </c>
      <c r="C134" s="199"/>
      <c r="D134" s="163"/>
      <c r="E134" s="163"/>
      <c r="F134" s="164"/>
      <c r="G134" s="162"/>
      <c r="H134" s="165"/>
      <c r="I134" s="162"/>
      <c r="J134" s="165"/>
      <c r="K134" s="162"/>
      <c r="L134" s="162"/>
      <c r="M134" s="264"/>
      <c r="N134" s="264"/>
      <c r="O134" s="265">
        <f t="shared" si="4"/>
        <v>0</v>
      </c>
      <c r="P134" s="218"/>
      <c r="Q134" s="166"/>
      <c r="R134" s="167">
        <f t="shared" si="3"/>
        <v>0</v>
      </c>
      <c r="S134" s="167">
        <f>IF($D134&gt;0,IF(AND(D134&lt;=Identification!$B$13,E134&gt;=Identification!$B$11),0),$M134+$N134)</f>
        <v>0</v>
      </c>
      <c r="T134" s="167">
        <f t="shared" si="5"/>
        <v>0</v>
      </c>
    </row>
    <row r="135" spans="1:20" ht="12.75">
      <c r="A135" s="198"/>
      <c r="B135" s="207" t="s">
        <v>254</v>
      </c>
      <c r="C135" s="199"/>
      <c r="D135" s="163"/>
      <c r="E135" s="163"/>
      <c r="F135" s="164"/>
      <c r="G135" s="162"/>
      <c r="H135" s="165"/>
      <c r="I135" s="162"/>
      <c r="J135" s="165"/>
      <c r="K135" s="162"/>
      <c r="L135" s="162"/>
      <c r="M135" s="264"/>
      <c r="N135" s="264"/>
      <c r="O135" s="265">
        <f t="shared" si="4"/>
        <v>0</v>
      </c>
      <c r="P135" s="218"/>
      <c r="Q135" s="166"/>
      <c r="R135" s="167">
        <f t="shared" si="3"/>
        <v>0</v>
      </c>
      <c r="S135" s="167">
        <f>IF($D135&gt;0,IF(AND(D135&lt;=Identification!$B$13,E135&gt;=Identification!$B$11),0),$M135+$N135)</f>
        <v>0</v>
      </c>
      <c r="T135" s="167">
        <f t="shared" si="5"/>
        <v>0</v>
      </c>
    </row>
    <row r="136" spans="1:20" ht="12.75">
      <c r="A136" s="198"/>
      <c r="B136" s="207" t="s">
        <v>255</v>
      </c>
      <c r="C136" s="199"/>
      <c r="D136" s="163"/>
      <c r="E136" s="163"/>
      <c r="F136" s="164"/>
      <c r="G136" s="162"/>
      <c r="H136" s="165"/>
      <c r="I136" s="162"/>
      <c r="J136" s="165"/>
      <c r="K136" s="162"/>
      <c r="L136" s="162"/>
      <c r="M136" s="264"/>
      <c r="N136" s="264"/>
      <c r="O136" s="265">
        <f t="shared" si="4"/>
        <v>0</v>
      </c>
      <c r="P136" s="218"/>
      <c r="Q136" s="166"/>
      <c r="R136" s="167">
        <f t="shared" si="3"/>
        <v>0</v>
      </c>
      <c r="S136" s="167">
        <f>IF($D136&gt;0,IF(AND(D136&lt;=Identification!$B$13,E136&gt;=Identification!$B$11),0),$M136+$N136)</f>
        <v>0</v>
      </c>
      <c r="T136" s="167">
        <f t="shared" si="5"/>
        <v>0</v>
      </c>
    </row>
    <row r="137" spans="1:20" ht="12.75">
      <c r="A137" s="198"/>
      <c r="B137" s="207" t="s">
        <v>256</v>
      </c>
      <c r="C137" s="199"/>
      <c r="D137" s="163"/>
      <c r="E137" s="163"/>
      <c r="F137" s="164"/>
      <c r="G137" s="162"/>
      <c r="H137" s="165"/>
      <c r="I137" s="162"/>
      <c r="J137" s="165"/>
      <c r="K137" s="162"/>
      <c r="L137" s="162"/>
      <c r="M137" s="264"/>
      <c r="N137" s="264"/>
      <c r="O137" s="265">
        <f t="shared" si="4"/>
        <v>0</v>
      </c>
      <c r="P137" s="218"/>
      <c r="Q137" s="166"/>
      <c r="R137" s="167">
        <f aca="true" t="shared" si="6" ref="R137:R200">IF(AND($F137&gt;=0,$J137&gt;""),IF($N137&gt;$F137*LOOKUP($J137,Country,Subsistence),$N137-$F137*LOOKUP($J137,Country,Subsistence),0),$N137)</f>
        <v>0</v>
      </c>
      <c r="S137" s="167">
        <f>IF($D137&gt;0,IF(AND(D137&lt;=Identification!$B$13,E137&gt;=Identification!$B$11),0),$M137+$N137)</f>
        <v>0</v>
      </c>
      <c r="T137" s="167">
        <f t="shared" si="5"/>
        <v>0</v>
      </c>
    </row>
    <row r="138" spans="1:20" ht="12.75">
      <c r="A138" s="198"/>
      <c r="B138" s="207" t="s">
        <v>257</v>
      </c>
      <c r="C138" s="199"/>
      <c r="D138" s="163"/>
      <c r="E138" s="163"/>
      <c r="F138" s="164"/>
      <c r="G138" s="162"/>
      <c r="H138" s="165"/>
      <c r="I138" s="162"/>
      <c r="J138" s="165"/>
      <c r="K138" s="162"/>
      <c r="L138" s="162"/>
      <c r="M138" s="264"/>
      <c r="N138" s="264"/>
      <c r="O138" s="265">
        <f aca="true" t="shared" si="7" ref="O138:O201">SUM(M138:N138)</f>
        <v>0</v>
      </c>
      <c r="P138" s="218"/>
      <c r="Q138" s="166"/>
      <c r="R138" s="167">
        <f t="shared" si="6"/>
        <v>0</v>
      </c>
      <c r="S138" s="167">
        <f>IF($D138&gt;0,IF(AND(D138&lt;=Identification!$B$13,E138&gt;=Identification!$B$11),0),$M138+$N138)</f>
        <v>0</v>
      </c>
      <c r="T138" s="167">
        <f aca="true" t="shared" si="8" ref="T138:T201">IF(SUM($M138+$N138)&gt;0,SUM($M138+$N138)-MAX(SUM($Q138+$R138),$S138),0)</f>
        <v>0</v>
      </c>
    </row>
    <row r="139" spans="1:20" ht="12.75">
      <c r="A139" s="198"/>
      <c r="B139" s="207" t="s">
        <v>258</v>
      </c>
      <c r="C139" s="199"/>
      <c r="D139" s="163"/>
      <c r="E139" s="163"/>
      <c r="F139" s="164"/>
      <c r="G139" s="162"/>
      <c r="H139" s="165"/>
      <c r="I139" s="162"/>
      <c r="J139" s="165"/>
      <c r="K139" s="162"/>
      <c r="L139" s="162"/>
      <c r="M139" s="264"/>
      <c r="N139" s="264"/>
      <c r="O139" s="265">
        <f t="shared" si="7"/>
        <v>0</v>
      </c>
      <c r="P139" s="218"/>
      <c r="Q139" s="166"/>
      <c r="R139" s="167">
        <f t="shared" si="6"/>
        <v>0</v>
      </c>
      <c r="S139" s="167">
        <f>IF($D139&gt;0,IF(AND(D139&lt;=Identification!$B$13,E139&gt;=Identification!$B$11),0),$M139+$N139)</f>
        <v>0</v>
      </c>
      <c r="T139" s="167">
        <f t="shared" si="8"/>
        <v>0</v>
      </c>
    </row>
    <row r="140" spans="1:20" ht="12.75">
      <c r="A140" s="198"/>
      <c r="B140" s="207" t="s">
        <v>259</v>
      </c>
      <c r="C140" s="199"/>
      <c r="D140" s="163"/>
      <c r="E140" s="163"/>
      <c r="F140" s="164"/>
      <c r="G140" s="162"/>
      <c r="H140" s="165"/>
      <c r="I140" s="162"/>
      <c r="J140" s="165"/>
      <c r="K140" s="162"/>
      <c r="L140" s="162"/>
      <c r="M140" s="264"/>
      <c r="N140" s="264"/>
      <c r="O140" s="265">
        <f t="shared" si="7"/>
        <v>0</v>
      </c>
      <c r="P140" s="218"/>
      <c r="Q140" s="166"/>
      <c r="R140" s="167">
        <f t="shared" si="6"/>
        <v>0</v>
      </c>
      <c r="S140" s="167">
        <f>IF($D140&gt;0,IF(AND(D140&lt;=Identification!$B$13,E140&gt;=Identification!$B$11),0),$M140+$N140)</f>
        <v>0</v>
      </c>
      <c r="T140" s="167">
        <f t="shared" si="8"/>
        <v>0</v>
      </c>
    </row>
    <row r="141" spans="1:20" ht="12.75">
      <c r="A141" s="198"/>
      <c r="B141" s="207" t="s">
        <v>260</v>
      </c>
      <c r="C141" s="199"/>
      <c r="D141" s="163"/>
      <c r="E141" s="163"/>
      <c r="F141" s="164"/>
      <c r="G141" s="162"/>
      <c r="H141" s="165"/>
      <c r="I141" s="162"/>
      <c r="J141" s="165"/>
      <c r="K141" s="162"/>
      <c r="L141" s="162"/>
      <c r="M141" s="264"/>
      <c r="N141" s="264"/>
      <c r="O141" s="265">
        <f t="shared" si="7"/>
        <v>0</v>
      </c>
      <c r="P141" s="218"/>
      <c r="Q141" s="166"/>
      <c r="R141" s="167">
        <f t="shared" si="6"/>
        <v>0</v>
      </c>
      <c r="S141" s="167">
        <f>IF($D141&gt;0,IF(AND(D141&lt;=Identification!$B$13,E141&gt;=Identification!$B$11),0),$M141+$N141)</f>
        <v>0</v>
      </c>
      <c r="T141" s="167">
        <f t="shared" si="8"/>
        <v>0</v>
      </c>
    </row>
    <row r="142" spans="1:20" ht="12.75">
      <c r="A142" s="198"/>
      <c r="B142" s="207" t="s">
        <v>261</v>
      </c>
      <c r="C142" s="199"/>
      <c r="D142" s="163"/>
      <c r="E142" s="163"/>
      <c r="F142" s="164"/>
      <c r="G142" s="162"/>
      <c r="H142" s="165"/>
      <c r="I142" s="162"/>
      <c r="J142" s="165"/>
      <c r="K142" s="162"/>
      <c r="L142" s="162"/>
      <c r="M142" s="264"/>
      <c r="N142" s="264"/>
      <c r="O142" s="265">
        <f t="shared" si="7"/>
        <v>0</v>
      </c>
      <c r="P142" s="218"/>
      <c r="Q142" s="166"/>
      <c r="R142" s="167">
        <f t="shared" si="6"/>
        <v>0</v>
      </c>
      <c r="S142" s="167">
        <f>IF($D142&gt;0,IF(AND(D142&lt;=Identification!$B$13,E142&gt;=Identification!$B$11),0),$M142+$N142)</f>
        <v>0</v>
      </c>
      <c r="T142" s="167">
        <f t="shared" si="8"/>
        <v>0</v>
      </c>
    </row>
    <row r="143" spans="1:20" ht="12.75">
      <c r="A143" s="198"/>
      <c r="B143" s="207" t="s">
        <v>262</v>
      </c>
      <c r="C143" s="199"/>
      <c r="D143" s="163"/>
      <c r="E143" s="163"/>
      <c r="F143" s="164"/>
      <c r="G143" s="162"/>
      <c r="H143" s="165"/>
      <c r="I143" s="162"/>
      <c r="J143" s="165"/>
      <c r="K143" s="162"/>
      <c r="L143" s="162"/>
      <c r="M143" s="264"/>
      <c r="N143" s="264"/>
      <c r="O143" s="265">
        <f t="shared" si="7"/>
        <v>0</v>
      </c>
      <c r="P143" s="218"/>
      <c r="Q143" s="166"/>
      <c r="R143" s="167">
        <f t="shared" si="6"/>
        <v>0</v>
      </c>
      <c r="S143" s="167">
        <f>IF($D143&gt;0,IF(AND(D143&lt;=Identification!$B$13,E143&gt;=Identification!$B$11),0),$M143+$N143)</f>
        <v>0</v>
      </c>
      <c r="T143" s="167">
        <f t="shared" si="8"/>
        <v>0</v>
      </c>
    </row>
    <row r="144" spans="1:20" ht="12.75">
      <c r="A144" s="198"/>
      <c r="B144" s="207" t="s">
        <v>263</v>
      </c>
      <c r="C144" s="199"/>
      <c r="D144" s="163"/>
      <c r="E144" s="163"/>
      <c r="F144" s="164"/>
      <c r="G144" s="162"/>
      <c r="H144" s="165"/>
      <c r="I144" s="162"/>
      <c r="J144" s="165"/>
      <c r="K144" s="162"/>
      <c r="L144" s="162"/>
      <c r="M144" s="264"/>
      <c r="N144" s="264"/>
      <c r="O144" s="265">
        <f t="shared" si="7"/>
        <v>0</v>
      </c>
      <c r="P144" s="218"/>
      <c r="Q144" s="166"/>
      <c r="R144" s="167">
        <f t="shared" si="6"/>
        <v>0</v>
      </c>
      <c r="S144" s="167">
        <f>IF($D144&gt;0,IF(AND(D144&lt;=Identification!$B$13,E144&gt;=Identification!$B$11),0),$M144+$N144)</f>
        <v>0</v>
      </c>
      <c r="T144" s="167">
        <f t="shared" si="8"/>
        <v>0</v>
      </c>
    </row>
    <row r="145" spans="1:20" ht="12.75">
      <c r="A145" s="198"/>
      <c r="B145" s="207" t="s">
        <v>264</v>
      </c>
      <c r="C145" s="199"/>
      <c r="D145" s="163"/>
      <c r="E145" s="163"/>
      <c r="F145" s="164"/>
      <c r="G145" s="162"/>
      <c r="H145" s="165"/>
      <c r="I145" s="162"/>
      <c r="J145" s="165"/>
      <c r="K145" s="162"/>
      <c r="L145" s="162"/>
      <c r="M145" s="264"/>
      <c r="N145" s="264"/>
      <c r="O145" s="265">
        <f t="shared" si="7"/>
        <v>0</v>
      </c>
      <c r="P145" s="218"/>
      <c r="Q145" s="166"/>
      <c r="R145" s="167">
        <f t="shared" si="6"/>
        <v>0</v>
      </c>
      <c r="S145" s="167">
        <f>IF($D145&gt;0,IF(AND(D145&lt;=Identification!$B$13,E145&gt;=Identification!$B$11),0),$M145+$N145)</f>
        <v>0</v>
      </c>
      <c r="T145" s="167">
        <f t="shared" si="8"/>
        <v>0</v>
      </c>
    </row>
    <row r="146" spans="1:20" ht="12.75">
      <c r="A146" s="198"/>
      <c r="B146" s="207" t="s">
        <v>265</v>
      </c>
      <c r="C146" s="199"/>
      <c r="D146" s="163"/>
      <c r="E146" s="163"/>
      <c r="F146" s="164"/>
      <c r="G146" s="162"/>
      <c r="H146" s="165"/>
      <c r="I146" s="162"/>
      <c r="J146" s="165"/>
      <c r="K146" s="162"/>
      <c r="L146" s="162"/>
      <c r="M146" s="264"/>
      <c r="N146" s="264"/>
      <c r="O146" s="265">
        <f t="shared" si="7"/>
        <v>0</v>
      </c>
      <c r="P146" s="218"/>
      <c r="Q146" s="166"/>
      <c r="R146" s="167">
        <f t="shared" si="6"/>
        <v>0</v>
      </c>
      <c r="S146" s="167">
        <f>IF($D146&gt;0,IF(AND(D146&lt;=Identification!$B$13,E146&gt;=Identification!$B$11),0),$M146+$N146)</f>
        <v>0</v>
      </c>
      <c r="T146" s="167">
        <f t="shared" si="8"/>
        <v>0</v>
      </c>
    </row>
    <row r="147" spans="1:20" ht="12.75">
      <c r="A147" s="198"/>
      <c r="B147" s="207" t="s">
        <v>266</v>
      </c>
      <c r="C147" s="199"/>
      <c r="D147" s="163"/>
      <c r="E147" s="163"/>
      <c r="F147" s="164"/>
      <c r="G147" s="162"/>
      <c r="H147" s="165"/>
      <c r="I147" s="162"/>
      <c r="J147" s="165"/>
      <c r="K147" s="162"/>
      <c r="L147" s="162"/>
      <c r="M147" s="264"/>
      <c r="N147" s="264"/>
      <c r="O147" s="265">
        <f t="shared" si="7"/>
        <v>0</v>
      </c>
      <c r="P147" s="218"/>
      <c r="Q147" s="166"/>
      <c r="R147" s="167">
        <f t="shared" si="6"/>
        <v>0</v>
      </c>
      <c r="S147" s="167">
        <f>IF($D147&gt;0,IF(AND(D147&lt;=Identification!$B$13,E147&gt;=Identification!$B$11),0),$M147+$N147)</f>
        <v>0</v>
      </c>
      <c r="T147" s="167">
        <f t="shared" si="8"/>
        <v>0</v>
      </c>
    </row>
    <row r="148" spans="1:20" ht="12.75">
      <c r="A148" s="198"/>
      <c r="B148" s="207" t="s">
        <v>267</v>
      </c>
      <c r="C148" s="199"/>
      <c r="D148" s="163"/>
      <c r="E148" s="163"/>
      <c r="F148" s="164"/>
      <c r="G148" s="162"/>
      <c r="H148" s="165"/>
      <c r="I148" s="162"/>
      <c r="J148" s="165"/>
      <c r="K148" s="162"/>
      <c r="L148" s="162"/>
      <c r="M148" s="264"/>
      <c r="N148" s="264"/>
      <c r="O148" s="265">
        <f t="shared" si="7"/>
        <v>0</v>
      </c>
      <c r="P148" s="218"/>
      <c r="Q148" s="166"/>
      <c r="R148" s="167">
        <f t="shared" si="6"/>
        <v>0</v>
      </c>
      <c r="S148" s="167">
        <f>IF($D148&gt;0,IF(AND(D148&lt;=Identification!$B$13,E148&gt;=Identification!$B$11),0),$M148+$N148)</f>
        <v>0</v>
      </c>
      <c r="T148" s="167">
        <f t="shared" si="8"/>
        <v>0</v>
      </c>
    </row>
    <row r="149" spans="1:20" ht="12.75">
      <c r="A149" s="198"/>
      <c r="B149" s="207" t="s">
        <v>268</v>
      </c>
      <c r="C149" s="199"/>
      <c r="D149" s="163"/>
      <c r="E149" s="163"/>
      <c r="F149" s="164"/>
      <c r="G149" s="162"/>
      <c r="H149" s="165"/>
      <c r="I149" s="162"/>
      <c r="J149" s="165"/>
      <c r="K149" s="162"/>
      <c r="L149" s="162"/>
      <c r="M149" s="264"/>
      <c r="N149" s="264"/>
      <c r="O149" s="265">
        <f t="shared" si="7"/>
        <v>0</v>
      </c>
      <c r="P149" s="218"/>
      <c r="Q149" s="166"/>
      <c r="R149" s="167">
        <f t="shared" si="6"/>
        <v>0</v>
      </c>
      <c r="S149" s="167">
        <f>IF($D149&gt;0,IF(AND(D149&lt;=Identification!$B$13,E149&gt;=Identification!$B$11),0),$M149+$N149)</f>
        <v>0</v>
      </c>
      <c r="T149" s="167">
        <f t="shared" si="8"/>
        <v>0</v>
      </c>
    </row>
    <row r="150" spans="1:20" ht="12.75">
      <c r="A150" s="198"/>
      <c r="B150" s="207" t="s">
        <v>269</v>
      </c>
      <c r="C150" s="199"/>
      <c r="D150" s="163"/>
      <c r="E150" s="163"/>
      <c r="F150" s="164"/>
      <c r="G150" s="162"/>
      <c r="H150" s="165"/>
      <c r="I150" s="162"/>
      <c r="J150" s="165"/>
      <c r="K150" s="162"/>
      <c r="L150" s="162"/>
      <c r="M150" s="264"/>
      <c r="N150" s="264"/>
      <c r="O150" s="265">
        <f t="shared" si="7"/>
        <v>0</v>
      </c>
      <c r="P150" s="218"/>
      <c r="Q150" s="166"/>
      <c r="R150" s="167">
        <f t="shared" si="6"/>
        <v>0</v>
      </c>
      <c r="S150" s="167">
        <f>IF($D150&gt;0,IF(AND(D150&lt;=Identification!$B$13,E150&gt;=Identification!$B$11),0),$M150+$N150)</f>
        <v>0</v>
      </c>
      <c r="T150" s="167">
        <f t="shared" si="8"/>
        <v>0</v>
      </c>
    </row>
    <row r="151" spans="1:20" ht="12.75">
      <c r="A151" s="198"/>
      <c r="B151" s="207" t="s">
        <v>270</v>
      </c>
      <c r="C151" s="199"/>
      <c r="D151" s="163"/>
      <c r="E151" s="163"/>
      <c r="F151" s="164"/>
      <c r="G151" s="162"/>
      <c r="H151" s="165"/>
      <c r="I151" s="162"/>
      <c r="J151" s="165"/>
      <c r="K151" s="162"/>
      <c r="L151" s="162"/>
      <c r="M151" s="264"/>
      <c r="N151" s="264"/>
      <c r="O151" s="265">
        <f t="shared" si="7"/>
        <v>0</v>
      </c>
      <c r="P151" s="218"/>
      <c r="Q151" s="166"/>
      <c r="R151" s="167">
        <f t="shared" si="6"/>
        <v>0</v>
      </c>
      <c r="S151" s="167">
        <f>IF($D151&gt;0,IF(AND(D151&lt;=Identification!$B$13,E151&gt;=Identification!$B$11),0),$M151+$N151)</f>
        <v>0</v>
      </c>
      <c r="T151" s="167">
        <f t="shared" si="8"/>
        <v>0</v>
      </c>
    </row>
    <row r="152" spans="1:20" ht="12.75">
      <c r="A152" s="198"/>
      <c r="B152" s="207" t="s">
        <v>271</v>
      </c>
      <c r="C152" s="199"/>
      <c r="D152" s="163"/>
      <c r="E152" s="163"/>
      <c r="F152" s="164"/>
      <c r="G152" s="162"/>
      <c r="H152" s="165"/>
      <c r="I152" s="162"/>
      <c r="J152" s="165"/>
      <c r="K152" s="162"/>
      <c r="L152" s="162"/>
      <c r="M152" s="264"/>
      <c r="N152" s="264"/>
      <c r="O152" s="265">
        <f t="shared" si="7"/>
        <v>0</v>
      </c>
      <c r="P152" s="218"/>
      <c r="Q152" s="166"/>
      <c r="R152" s="167">
        <f t="shared" si="6"/>
        <v>0</v>
      </c>
      <c r="S152" s="167">
        <f>IF($D152&gt;0,IF(AND(D152&lt;=Identification!$B$13,E152&gt;=Identification!$B$11),0),$M152+$N152)</f>
        <v>0</v>
      </c>
      <c r="T152" s="167">
        <f t="shared" si="8"/>
        <v>0</v>
      </c>
    </row>
    <row r="153" spans="1:20" ht="12.75">
      <c r="A153" s="198"/>
      <c r="B153" s="207" t="s">
        <v>272</v>
      </c>
      <c r="C153" s="199"/>
      <c r="D153" s="163"/>
      <c r="E153" s="163"/>
      <c r="F153" s="164"/>
      <c r="G153" s="162"/>
      <c r="H153" s="165"/>
      <c r="I153" s="162"/>
      <c r="J153" s="165"/>
      <c r="K153" s="162"/>
      <c r="L153" s="162"/>
      <c r="M153" s="264"/>
      <c r="N153" s="264"/>
      <c r="O153" s="265">
        <f t="shared" si="7"/>
        <v>0</v>
      </c>
      <c r="P153" s="218"/>
      <c r="Q153" s="166"/>
      <c r="R153" s="167">
        <f t="shared" si="6"/>
        <v>0</v>
      </c>
      <c r="S153" s="167">
        <f>IF($D153&gt;0,IF(AND(D153&lt;=Identification!$B$13,E153&gt;=Identification!$B$11),0),$M153+$N153)</f>
        <v>0</v>
      </c>
      <c r="T153" s="167">
        <f t="shared" si="8"/>
        <v>0</v>
      </c>
    </row>
    <row r="154" spans="1:20" ht="12.75">
      <c r="A154" s="198"/>
      <c r="B154" s="207" t="s">
        <v>273</v>
      </c>
      <c r="C154" s="199"/>
      <c r="D154" s="163"/>
      <c r="E154" s="163"/>
      <c r="F154" s="164"/>
      <c r="G154" s="162"/>
      <c r="H154" s="165"/>
      <c r="I154" s="162"/>
      <c r="J154" s="165"/>
      <c r="K154" s="162"/>
      <c r="L154" s="162"/>
      <c r="M154" s="264"/>
      <c r="N154" s="264"/>
      <c r="O154" s="265">
        <f t="shared" si="7"/>
        <v>0</v>
      </c>
      <c r="P154" s="218"/>
      <c r="Q154" s="166"/>
      <c r="R154" s="167">
        <f t="shared" si="6"/>
        <v>0</v>
      </c>
      <c r="S154" s="167">
        <f>IF($D154&gt;0,IF(AND(D154&lt;=Identification!$B$13,E154&gt;=Identification!$B$11),0),$M154+$N154)</f>
        <v>0</v>
      </c>
      <c r="T154" s="167">
        <f t="shared" si="8"/>
        <v>0</v>
      </c>
    </row>
    <row r="155" spans="1:20" ht="12.75">
      <c r="A155" s="198"/>
      <c r="B155" s="207" t="s">
        <v>274</v>
      </c>
      <c r="C155" s="199"/>
      <c r="D155" s="163"/>
      <c r="E155" s="163"/>
      <c r="F155" s="164"/>
      <c r="G155" s="162"/>
      <c r="H155" s="165"/>
      <c r="I155" s="162"/>
      <c r="J155" s="165"/>
      <c r="K155" s="162"/>
      <c r="L155" s="162"/>
      <c r="M155" s="264"/>
      <c r="N155" s="264"/>
      <c r="O155" s="265">
        <f t="shared" si="7"/>
        <v>0</v>
      </c>
      <c r="P155" s="218"/>
      <c r="Q155" s="166"/>
      <c r="R155" s="167">
        <f t="shared" si="6"/>
        <v>0</v>
      </c>
      <c r="S155" s="167">
        <f>IF($D155&gt;0,IF(AND(D155&lt;=Identification!$B$13,E155&gt;=Identification!$B$11),0),$M155+$N155)</f>
        <v>0</v>
      </c>
      <c r="T155" s="167">
        <f t="shared" si="8"/>
        <v>0</v>
      </c>
    </row>
    <row r="156" spans="1:20" ht="12.75">
      <c r="A156" s="198"/>
      <c r="B156" s="207" t="s">
        <v>275</v>
      </c>
      <c r="C156" s="199"/>
      <c r="D156" s="163"/>
      <c r="E156" s="163"/>
      <c r="F156" s="164"/>
      <c r="G156" s="162"/>
      <c r="H156" s="165"/>
      <c r="I156" s="162"/>
      <c r="J156" s="165"/>
      <c r="K156" s="162"/>
      <c r="L156" s="162"/>
      <c r="M156" s="264"/>
      <c r="N156" s="264"/>
      <c r="O156" s="265">
        <f t="shared" si="7"/>
        <v>0</v>
      </c>
      <c r="P156" s="218"/>
      <c r="Q156" s="166"/>
      <c r="R156" s="167">
        <f t="shared" si="6"/>
        <v>0</v>
      </c>
      <c r="S156" s="167">
        <f>IF($D156&gt;0,IF(AND(D156&lt;=Identification!$B$13,E156&gt;=Identification!$B$11),0),$M156+$N156)</f>
        <v>0</v>
      </c>
      <c r="T156" s="167">
        <f t="shared" si="8"/>
        <v>0</v>
      </c>
    </row>
    <row r="157" spans="1:20" ht="12.75">
      <c r="A157" s="198"/>
      <c r="B157" s="207" t="s">
        <v>276</v>
      </c>
      <c r="C157" s="199"/>
      <c r="D157" s="163"/>
      <c r="E157" s="163"/>
      <c r="F157" s="164"/>
      <c r="G157" s="162"/>
      <c r="H157" s="165"/>
      <c r="I157" s="162"/>
      <c r="J157" s="165"/>
      <c r="K157" s="162"/>
      <c r="L157" s="162"/>
      <c r="M157" s="264"/>
      <c r="N157" s="264"/>
      <c r="O157" s="265">
        <f t="shared" si="7"/>
        <v>0</v>
      </c>
      <c r="P157" s="218"/>
      <c r="Q157" s="166"/>
      <c r="R157" s="167">
        <f t="shared" si="6"/>
        <v>0</v>
      </c>
      <c r="S157" s="167">
        <f>IF($D157&gt;0,IF(AND(D157&lt;=Identification!$B$13,E157&gt;=Identification!$B$11),0),$M157+$N157)</f>
        <v>0</v>
      </c>
      <c r="T157" s="167">
        <f t="shared" si="8"/>
        <v>0</v>
      </c>
    </row>
    <row r="158" spans="1:20" ht="12.75">
      <c r="A158" s="198"/>
      <c r="B158" s="207" t="s">
        <v>277</v>
      </c>
      <c r="C158" s="199"/>
      <c r="D158" s="163"/>
      <c r="E158" s="163"/>
      <c r="F158" s="164"/>
      <c r="G158" s="162"/>
      <c r="H158" s="165"/>
      <c r="I158" s="162"/>
      <c r="J158" s="165"/>
      <c r="K158" s="162"/>
      <c r="L158" s="162"/>
      <c r="M158" s="264"/>
      <c r="N158" s="264"/>
      <c r="O158" s="265">
        <f t="shared" si="7"/>
        <v>0</v>
      </c>
      <c r="P158" s="218"/>
      <c r="Q158" s="166"/>
      <c r="R158" s="167">
        <f t="shared" si="6"/>
        <v>0</v>
      </c>
      <c r="S158" s="167">
        <f>IF($D158&gt;0,IF(AND(D158&lt;=Identification!$B$13,E158&gt;=Identification!$B$11),0),$M158+$N158)</f>
        <v>0</v>
      </c>
      <c r="T158" s="167">
        <f t="shared" si="8"/>
        <v>0</v>
      </c>
    </row>
    <row r="159" spans="1:20" ht="12.75">
      <c r="A159" s="198"/>
      <c r="B159" s="207" t="s">
        <v>278</v>
      </c>
      <c r="C159" s="199"/>
      <c r="D159" s="163"/>
      <c r="E159" s="163"/>
      <c r="F159" s="164"/>
      <c r="G159" s="162"/>
      <c r="H159" s="165"/>
      <c r="I159" s="162"/>
      <c r="J159" s="165"/>
      <c r="K159" s="162"/>
      <c r="L159" s="162"/>
      <c r="M159" s="264"/>
      <c r="N159" s="264"/>
      <c r="O159" s="265">
        <f t="shared" si="7"/>
        <v>0</v>
      </c>
      <c r="P159" s="218"/>
      <c r="Q159" s="166"/>
      <c r="R159" s="167">
        <f t="shared" si="6"/>
        <v>0</v>
      </c>
      <c r="S159" s="167">
        <f>IF($D159&gt;0,IF(AND(D159&lt;=Identification!$B$13,E159&gt;=Identification!$B$11),0),$M159+$N159)</f>
        <v>0</v>
      </c>
      <c r="T159" s="167">
        <f t="shared" si="8"/>
        <v>0</v>
      </c>
    </row>
    <row r="160" spans="1:20" ht="12.75">
      <c r="A160" s="198"/>
      <c r="B160" s="207" t="s">
        <v>279</v>
      </c>
      <c r="C160" s="199"/>
      <c r="D160" s="163"/>
      <c r="E160" s="163"/>
      <c r="F160" s="164"/>
      <c r="G160" s="162"/>
      <c r="H160" s="165"/>
      <c r="I160" s="162"/>
      <c r="J160" s="165"/>
      <c r="K160" s="162"/>
      <c r="L160" s="162"/>
      <c r="M160" s="264"/>
      <c r="N160" s="264"/>
      <c r="O160" s="265">
        <f t="shared" si="7"/>
        <v>0</v>
      </c>
      <c r="P160" s="218"/>
      <c r="Q160" s="166"/>
      <c r="R160" s="167">
        <f t="shared" si="6"/>
        <v>0</v>
      </c>
      <c r="S160" s="167">
        <f>IF($D160&gt;0,IF(AND(D160&lt;=Identification!$B$13,E160&gt;=Identification!$B$11),0),$M160+$N160)</f>
        <v>0</v>
      </c>
      <c r="T160" s="167">
        <f t="shared" si="8"/>
        <v>0</v>
      </c>
    </row>
    <row r="161" spans="1:20" ht="12.75">
      <c r="A161" s="198"/>
      <c r="B161" s="207" t="s">
        <v>280</v>
      </c>
      <c r="C161" s="199"/>
      <c r="D161" s="163"/>
      <c r="E161" s="163"/>
      <c r="F161" s="164"/>
      <c r="G161" s="162"/>
      <c r="H161" s="165"/>
      <c r="I161" s="162"/>
      <c r="J161" s="165"/>
      <c r="K161" s="162"/>
      <c r="L161" s="162"/>
      <c r="M161" s="264"/>
      <c r="N161" s="264"/>
      <c r="O161" s="265">
        <f t="shared" si="7"/>
        <v>0</v>
      </c>
      <c r="P161" s="218"/>
      <c r="Q161" s="166"/>
      <c r="R161" s="167">
        <f t="shared" si="6"/>
        <v>0</v>
      </c>
      <c r="S161" s="167">
        <f>IF($D161&gt;0,IF(AND(D161&lt;=Identification!$B$13,E161&gt;=Identification!$B$11),0),$M161+$N161)</f>
        <v>0</v>
      </c>
      <c r="T161" s="167">
        <f t="shared" si="8"/>
        <v>0</v>
      </c>
    </row>
    <row r="162" spans="1:20" ht="12.75">
      <c r="A162" s="198"/>
      <c r="B162" s="207" t="s">
        <v>281</v>
      </c>
      <c r="C162" s="199"/>
      <c r="D162" s="163"/>
      <c r="E162" s="163"/>
      <c r="F162" s="164"/>
      <c r="G162" s="162"/>
      <c r="H162" s="165"/>
      <c r="I162" s="162"/>
      <c r="J162" s="165"/>
      <c r="K162" s="162"/>
      <c r="L162" s="162"/>
      <c r="M162" s="264"/>
      <c r="N162" s="264"/>
      <c r="O162" s="265">
        <f t="shared" si="7"/>
        <v>0</v>
      </c>
      <c r="P162" s="218"/>
      <c r="Q162" s="166"/>
      <c r="R162" s="167">
        <f t="shared" si="6"/>
        <v>0</v>
      </c>
      <c r="S162" s="167">
        <f>IF($D162&gt;0,IF(AND(D162&lt;=Identification!$B$13,E162&gt;=Identification!$B$11),0),$M162+$N162)</f>
        <v>0</v>
      </c>
      <c r="T162" s="167">
        <f t="shared" si="8"/>
        <v>0</v>
      </c>
    </row>
    <row r="163" spans="1:20" ht="12.75">
      <c r="A163" s="198"/>
      <c r="B163" s="207" t="s">
        <v>282</v>
      </c>
      <c r="C163" s="199"/>
      <c r="D163" s="163"/>
      <c r="E163" s="163"/>
      <c r="F163" s="164"/>
      <c r="G163" s="162"/>
      <c r="H163" s="165"/>
      <c r="I163" s="162"/>
      <c r="J163" s="165"/>
      <c r="K163" s="162"/>
      <c r="L163" s="162"/>
      <c r="M163" s="264"/>
      <c r="N163" s="264"/>
      <c r="O163" s="265">
        <f t="shared" si="7"/>
        <v>0</v>
      </c>
      <c r="P163" s="218"/>
      <c r="Q163" s="166"/>
      <c r="R163" s="167">
        <f t="shared" si="6"/>
        <v>0</v>
      </c>
      <c r="S163" s="167">
        <f>IF($D163&gt;0,IF(AND(D163&lt;=Identification!$B$13,E163&gt;=Identification!$B$11),0),$M163+$N163)</f>
        <v>0</v>
      </c>
      <c r="T163" s="167">
        <f t="shared" si="8"/>
        <v>0</v>
      </c>
    </row>
    <row r="164" spans="1:20" ht="12.75">
      <c r="A164" s="198"/>
      <c r="B164" s="207" t="s">
        <v>283</v>
      </c>
      <c r="C164" s="199"/>
      <c r="D164" s="163"/>
      <c r="E164" s="163"/>
      <c r="F164" s="164"/>
      <c r="G164" s="162"/>
      <c r="H164" s="165"/>
      <c r="I164" s="162"/>
      <c r="J164" s="165"/>
      <c r="K164" s="162"/>
      <c r="L164" s="162"/>
      <c r="M164" s="264"/>
      <c r="N164" s="264"/>
      <c r="O164" s="265">
        <f t="shared" si="7"/>
        <v>0</v>
      </c>
      <c r="P164" s="218"/>
      <c r="Q164" s="166"/>
      <c r="R164" s="167">
        <f t="shared" si="6"/>
        <v>0</v>
      </c>
      <c r="S164" s="167">
        <f>IF($D164&gt;0,IF(AND(D164&lt;=Identification!$B$13,E164&gt;=Identification!$B$11),0),$M164+$N164)</f>
        <v>0</v>
      </c>
      <c r="T164" s="167">
        <f t="shared" si="8"/>
        <v>0</v>
      </c>
    </row>
    <row r="165" spans="1:20" ht="12.75">
      <c r="A165" s="198"/>
      <c r="B165" s="207" t="s">
        <v>284</v>
      </c>
      <c r="C165" s="199"/>
      <c r="D165" s="163"/>
      <c r="E165" s="163"/>
      <c r="F165" s="164"/>
      <c r="G165" s="162"/>
      <c r="H165" s="165"/>
      <c r="I165" s="162"/>
      <c r="J165" s="165"/>
      <c r="K165" s="162"/>
      <c r="L165" s="162"/>
      <c r="M165" s="264"/>
      <c r="N165" s="264"/>
      <c r="O165" s="265">
        <f t="shared" si="7"/>
        <v>0</v>
      </c>
      <c r="P165" s="218"/>
      <c r="Q165" s="166"/>
      <c r="R165" s="167">
        <f t="shared" si="6"/>
        <v>0</v>
      </c>
      <c r="S165" s="167">
        <f>IF($D165&gt;0,IF(AND(D165&lt;=Identification!$B$13,E165&gt;=Identification!$B$11),0),$M165+$N165)</f>
        <v>0</v>
      </c>
      <c r="T165" s="167">
        <f t="shared" si="8"/>
        <v>0</v>
      </c>
    </row>
    <row r="166" spans="1:20" ht="12.75">
      <c r="A166" s="198"/>
      <c r="B166" s="207" t="s">
        <v>285</v>
      </c>
      <c r="C166" s="199"/>
      <c r="D166" s="163"/>
      <c r="E166" s="163"/>
      <c r="F166" s="164"/>
      <c r="G166" s="162"/>
      <c r="H166" s="165"/>
      <c r="I166" s="162"/>
      <c r="J166" s="165"/>
      <c r="K166" s="162"/>
      <c r="L166" s="162"/>
      <c r="M166" s="264"/>
      <c r="N166" s="264"/>
      <c r="O166" s="265">
        <f t="shared" si="7"/>
        <v>0</v>
      </c>
      <c r="P166" s="218"/>
      <c r="Q166" s="166"/>
      <c r="R166" s="167">
        <f t="shared" si="6"/>
        <v>0</v>
      </c>
      <c r="S166" s="167">
        <f>IF($D166&gt;0,IF(AND(D166&lt;=Identification!$B$13,E166&gt;=Identification!$B$11),0),$M166+$N166)</f>
        <v>0</v>
      </c>
      <c r="T166" s="167">
        <f t="shared" si="8"/>
        <v>0</v>
      </c>
    </row>
    <row r="167" spans="1:20" ht="12.75">
      <c r="A167" s="198"/>
      <c r="B167" s="207" t="s">
        <v>286</v>
      </c>
      <c r="C167" s="199"/>
      <c r="D167" s="163"/>
      <c r="E167" s="163"/>
      <c r="F167" s="164"/>
      <c r="G167" s="162"/>
      <c r="H167" s="165"/>
      <c r="I167" s="162"/>
      <c r="J167" s="165"/>
      <c r="K167" s="162"/>
      <c r="L167" s="162"/>
      <c r="M167" s="264"/>
      <c r="N167" s="264"/>
      <c r="O167" s="265">
        <f t="shared" si="7"/>
        <v>0</v>
      </c>
      <c r="P167" s="218"/>
      <c r="Q167" s="166"/>
      <c r="R167" s="167">
        <f t="shared" si="6"/>
        <v>0</v>
      </c>
      <c r="S167" s="167">
        <f>IF($D167&gt;0,IF(AND(D167&lt;=Identification!$B$13,E167&gt;=Identification!$B$11),0),$M167+$N167)</f>
        <v>0</v>
      </c>
      <c r="T167" s="167">
        <f t="shared" si="8"/>
        <v>0</v>
      </c>
    </row>
    <row r="168" spans="1:20" ht="12.75">
      <c r="A168" s="198"/>
      <c r="B168" s="207" t="s">
        <v>287</v>
      </c>
      <c r="C168" s="199"/>
      <c r="D168" s="163"/>
      <c r="E168" s="163"/>
      <c r="F168" s="164"/>
      <c r="G168" s="162"/>
      <c r="H168" s="165"/>
      <c r="I168" s="162"/>
      <c r="J168" s="165"/>
      <c r="K168" s="162"/>
      <c r="L168" s="162"/>
      <c r="M168" s="264"/>
      <c r="N168" s="264"/>
      <c r="O168" s="265">
        <f t="shared" si="7"/>
        <v>0</v>
      </c>
      <c r="P168" s="218"/>
      <c r="Q168" s="166"/>
      <c r="R168" s="167">
        <f t="shared" si="6"/>
        <v>0</v>
      </c>
      <c r="S168" s="167">
        <f>IF($D168&gt;0,IF(AND(D168&lt;=Identification!$B$13,E168&gt;=Identification!$B$11),0),$M168+$N168)</f>
        <v>0</v>
      </c>
      <c r="T168" s="167">
        <f t="shared" si="8"/>
        <v>0</v>
      </c>
    </row>
    <row r="169" spans="1:20" ht="12.75">
      <c r="A169" s="198"/>
      <c r="B169" s="207" t="s">
        <v>288</v>
      </c>
      <c r="C169" s="199"/>
      <c r="D169" s="163"/>
      <c r="E169" s="163"/>
      <c r="F169" s="164"/>
      <c r="G169" s="162"/>
      <c r="H169" s="165"/>
      <c r="I169" s="162"/>
      <c r="J169" s="165"/>
      <c r="K169" s="162"/>
      <c r="L169" s="162"/>
      <c r="M169" s="264"/>
      <c r="N169" s="264"/>
      <c r="O169" s="265">
        <f t="shared" si="7"/>
        <v>0</v>
      </c>
      <c r="P169" s="218"/>
      <c r="Q169" s="166"/>
      <c r="R169" s="167">
        <f t="shared" si="6"/>
        <v>0</v>
      </c>
      <c r="S169" s="167">
        <f>IF($D169&gt;0,IF(AND(D169&lt;=Identification!$B$13,E169&gt;=Identification!$B$11),0),$M169+$N169)</f>
        <v>0</v>
      </c>
      <c r="T169" s="167">
        <f t="shared" si="8"/>
        <v>0</v>
      </c>
    </row>
    <row r="170" spans="1:20" ht="12.75">
      <c r="A170" s="198"/>
      <c r="B170" s="207" t="s">
        <v>289</v>
      </c>
      <c r="C170" s="199"/>
      <c r="D170" s="163"/>
      <c r="E170" s="163"/>
      <c r="F170" s="164"/>
      <c r="G170" s="162"/>
      <c r="H170" s="165"/>
      <c r="I170" s="162"/>
      <c r="J170" s="165"/>
      <c r="K170" s="162"/>
      <c r="L170" s="162"/>
      <c r="M170" s="264"/>
      <c r="N170" s="264"/>
      <c r="O170" s="265">
        <f t="shared" si="7"/>
        <v>0</v>
      </c>
      <c r="P170" s="218"/>
      <c r="Q170" s="166"/>
      <c r="R170" s="167">
        <f t="shared" si="6"/>
        <v>0</v>
      </c>
      <c r="S170" s="167">
        <f>IF($D170&gt;0,IF(AND(D170&lt;=Identification!$B$13,E170&gt;=Identification!$B$11),0),$M170+$N170)</f>
        <v>0</v>
      </c>
      <c r="T170" s="167">
        <f t="shared" si="8"/>
        <v>0</v>
      </c>
    </row>
    <row r="171" spans="1:20" ht="12.75">
      <c r="A171" s="198"/>
      <c r="B171" s="207" t="s">
        <v>290</v>
      </c>
      <c r="C171" s="199"/>
      <c r="D171" s="163"/>
      <c r="E171" s="163"/>
      <c r="F171" s="164"/>
      <c r="G171" s="162"/>
      <c r="H171" s="165"/>
      <c r="I171" s="162"/>
      <c r="J171" s="165"/>
      <c r="K171" s="162"/>
      <c r="L171" s="162"/>
      <c r="M171" s="264"/>
      <c r="N171" s="264"/>
      <c r="O171" s="265">
        <f t="shared" si="7"/>
        <v>0</v>
      </c>
      <c r="P171" s="218"/>
      <c r="Q171" s="166"/>
      <c r="R171" s="167">
        <f t="shared" si="6"/>
        <v>0</v>
      </c>
      <c r="S171" s="167">
        <f>IF($D171&gt;0,IF(AND(D171&lt;=Identification!$B$13,E171&gt;=Identification!$B$11),0),$M171+$N171)</f>
        <v>0</v>
      </c>
      <c r="T171" s="167">
        <f t="shared" si="8"/>
        <v>0</v>
      </c>
    </row>
    <row r="172" spans="1:20" ht="12.75">
      <c r="A172" s="198"/>
      <c r="B172" s="207" t="s">
        <v>291</v>
      </c>
      <c r="C172" s="199"/>
      <c r="D172" s="163"/>
      <c r="E172" s="163"/>
      <c r="F172" s="164"/>
      <c r="G172" s="162"/>
      <c r="H172" s="165"/>
      <c r="I172" s="162"/>
      <c r="J172" s="165"/>
      <c r="K172" s="162"/>
      <c r="L172" s="162"/>
      <c r="M172" s="264"/>
      <c r="N172" s="264"/>
      <c r="O172" s="265">
        <f t="shared" si="7"/>
        <v>0</v>
      </c>
      <c r="P172" s="218"/>
      <c r="Q172" s="166"/>
      <c r="R172" s="167">
        <f t="shared" si="6"/>
        <v>0</v>
      </c>
      <c r="S172" s="167">
        <f>IF($D172&gt;0,IF(AND(D172&lt;=Identification!$B$13,E172&gt;=Identification!$B$11),0),$M172+$N172)</f>
        <v>0</v>
      </c>
      <c r="T172" s="167">
        <f t="shared" si="8"/>
        <v>0</v>
      </c>
    </row>
    <row r="173" spans="1:20" ht="12.75">
      <c r="A173" s="198"/>
      <c r="B173" s="207" t="s">
        <v>292</v>
      </c>
      <c r="C173" s="199"/>
      <c r="D173" s="163"/>
      <c r="E173" s="163"/>
      <c r="F173" s="164"/>
      <c r="G173" s="162"/>
      <c r="H173" s="165"/>
      <c r="I173" s="162"/>
      <c r="J173" s="165"/>
      <c r="K173" s="162"/>
      <c r="L173" s="162"/>
      <c r="M173" s="264"/>
      <c r="N173" s="264"/>
      <c r="O173" s="265">
        <f t="shared" si="7"/>
        <v>0</v>
      </c>
      <c r="P173" s="218"/>
      <c r="Q173" s="166"/>
      <c r="R173" s="167">
        <f t="shared" si="6"/>
        <v>0</v>
      </c>
      <c r="S173" s="167">
        <f>IF($D173&gt;0,IF(AND(D173&lt;=Identification!$B$13,E173&gt;=Identification!$B$11),0),$M173+$N173)</f>
        <v>0</v>
      </c>
      <c r="T173" s="167">
        <f t="shared" si="8"/>
        <v>0</v>
      </c>
    </row>
    <row r="174" spans="1:20" ht="12.75">
      <c r="A174" s="198"/>
      <c r="B174" s="207" t="s">
        <v>293</v>
      </c>
      <c r="C174" s="199"/>
      <c r="D174" s="163"/>
      <c r="E174" s="163"/>
      <c r="F174" s="164"/>
      <c r="G174" s="162"/>
      <c r="H174" s="165"/>
      <c r="I174" s="162"/>
      <c r="J174" s="165"/>
      <c r="K174" s="162"/>
      <c r="L174" s="162"/>
      <c r="M174" s="264"/>
      <c r="N174" s="264"/>
      <c r="O174" s="265">
        <f t="shared" si="7"/>
        <v>0</v>
      </c>
      <c r="P174" s="218"/>
      <c r="Q174" s="166"/>
      <c r="R174" s="167">
        <f t="shared" si="6"/>
        <v>0</v>
      </c>
      <c r="S174" s="167">
        <f>IF($D174&gt;0,IF(AND(D174&lt;=Identification!$B$13,E174&gt;=Identification!$B$11),0),$M174+$N174)</f>
        <v>0</v>
      </c>
      <c r="T174" s="167">
        <f t="shared" si="8"/>
        <v>0</v>
      </c>
    </row>
    <row r="175" spans="1:20" ht="12.75">
      <c r="A175" s="198"/>
      <c r="B175" s="207" t="s">
        <v>294</v>
      </c>
      <c r="C175" s="199"/>
      <c r="D175" s="163"/>
      <c r="E175" s="163"/>
      <c r="F175" s="164"/>
      <c r="G175" s="162"/>
      <c r="H175" s="165"/>
      <c r="I175" s="162"/>
      <c r="J175" s="165"/>
      <c r="K175" s="162"/>
      <c r="L175" s="162"/>
      <c r="M175" s="264"/>
      <c r="N175" s="264"/>
      <c r="O175" s="265">
        <f t="shared" si="7"/>
        <v>0</v>
      </c>
      <c r="P175" s="218"/>
      <c r="Q175" s="166"/>
      <c r="R175" s="167">
        <f t="shared" si="6"/>
        <v>0</v>
      </c>
      <c r="S175" s="167">
        <f>IF($D175&gt;0,IF(AND(D175&lt;=Identification!$B$13,E175&gt;=Identification!$B$11),0),$M175+$N175)</f>
        <v>0</v>
      </c>
      <c r="T175" s="167">
        <f t="shared" si="8"/>
        <v>0</v>
      </c>
    </row>
    <row r="176" spans="1:20" ht="12.75">
      <c r="A176" s="198"/>
      <c r="B176" s="207" t="s">
        <v>295</v>
      </c>
      <c r="C176" s="199"/>
      <c r="D176" s="163"/>
      <c r="E176" s="163"/>
      <c r="F176" s="164"/>
      <c r="G176" s="162"/>
      <c r="H176" s="165"/>
      <c r="I176" s="162"/>
      <c r="J176" s="165"/>
      <c r="K176" s="162"/>
      <c r="L176" s="162"/>
      <c r="M176" s="264"/>
      <c r="N176" s="264"/>
      <c r="O176" s="265">
        <f t="shared" si="7"/>
        <v>0</v>
      </c>
      <c r="P176" s="218"/>
      <c r="Q176" s="166"/>
      <c r="R176" s="167">
        <f t="shared" si="6"/>
        <v>0</v>
      </c>
      <c r="S176" s="167">
        <f>IF($D176&gt;0,IF(AND(D176&lt;=Identification!$B$13,E176&gt;=Identification!$B$11),0),$M176+$N176)</f>
        <v>0</v>
      </c>
      <c r="T176" s="167">
        <f t="shared" si="8"/>
        <v>0</v>
      </c>
    </row>
    <row r="177" spans="1:20" ht="12.75">
      <c r="A177" s="198"/>
      <c r="B177" s="207" t="s">
        <v>296</v>
      </c>
      <c r="C177" s="199"/>
      <c r="D177" s="163"/>
      <c r="E177" s="163"/>
      <c r="F177" s="164"/>
      <c r="G177" s="162"/>
      <c r="H177" s="165"/>
      <c r="I177" s="162"/>
      <c r="J177" s="165"/>
      <c r="K177" s="162"/>
      <c r="L177" s="162"/>
      <c r="M177" s="264"/>
      <c r="N177" s="264"/>
      <c r="O177" s="265">
        <f t="shared" si="7"/>
        <v>0</v>
      </c>
      <c r="P177" s="218"/>
      <c r="Q177" s="166"/>
      <c r="R177" s="167">
        <f t="shared" si="6"/>
        <v>0</v>
      </c>
      <c r="S177" s="167">
        <f>IF($D177&gt;0,IF(AND(D177&lt;=Identification!$B$13,E177&gt;=Identification!$B$11),0),$M177+$N177)</f>
        <v>0</v>
      </c>
      <c r="T177" s="167">
        <f t="shared" si="8"/>
        <v>0</v>
      </c>
    </row>
    <row r="178" spans="1:20" ht="12.75">
      <c r="A178" s="198"/>
      <c r="B178" s="207" t="s">
        <v>297</v>
      </c>
      <c r="C178" s="199"/>
      <c r="D178" s="163"/>
      <c r="E178" s="163"/>
      <c r="F178" s="164"/>
      <c r="G178" s="162"/>
      <c r="H178" s="165"/>
      <c r="I178" s="162"/>
      <c r="J178" s="165"/>
      <c r="K178" s="162"/>
      <c r="L178" s="162"/>
      <c r="M178" s="264"/>
      <c r="N178" s="264"/>
      <c r="O178" s="265">
        <f t="shared" si="7"/>
        <v>0</v>
      </c>
      <c r="P178" s="218"/>
      <c r="Q178" s="166"/>
      <c r="R178" s="167">
        <f t="shared" si="6"/>
        <v>0</v>
      </c>
      <c r="S178" s="167">
        <f>IF($D178&gt;0,IF(AND(D178&lt;=Identification!$B$13,E178&gt;=Identification!$B$11),0),$M178+$N178)</f>
        <v>0</v>
      </c>
      <c r="T178" s="167">
        <f t="shared" si="8"/>
        <v>0</v>
      </c>
    </row>
    <row r="179" spans="1:20" ht="12.75">
      <c r="A179" s="198"/>
      <c r="B179" s="207" t="s">
        <v>298</v>
      </c>
      <c r="C179" s="199"/>
      <c r="D179" s="163"/>
      <c r="E179" s="163"/>
      <c r="F179" s="164"/>
      <c r="G179" s="162"/>
      <c r="H179" s="165"/>
      <c r="I179" s="162"/>
      <c r="J179" s="165"/>
      <c r="K179" s="162"/>
      <c r="L179" s="162"/>
      <c r="M179" s="264"/>
      <c r="N179" s="264"/>
      <c r="O179" s="265">
        <f t="shared" si="7"/>
        <v>0</v>
      </c>
      <c r="P179" s="218"/>
      <c r="Q179" s="166"/>
      <c r="R179" s="167">
        <f t="shared" si="6"/>
        <v>0</v>
      </c>
      <c r="S179" s="167">
        <f>IF($D179&gt;0,IF(AND(D179&lt;=Identification!$B$13,E179&gt;=Identification!$B$11),0),$M179+$N179)</f>
        <v>0</v>
      </c>
      <c r="T179" s="167">
        <f t="shared" si="8"/>
        <v>0</v>
      </c>
    </row>
    <row r="180" spans="1:20" ht="12.75">
      <c r="A180" s="198"/>
      <c r="B180" s="207" t="s">
        <v>299</v>
      </c>
      <c r="C180" s="199"/>
      <c r="D180" s="163"/>
      <c r="E180" s="163"/>
      <c r="F180" s="164"/>
      <c r="G180" s="162"/>
      <c r="H180" s="165"/>
      <c r="I180" s="162"/>
      <c r="J180" s="165"/>
      <c r="K180" s="162"/>
      <c r="L180" s="162"/>
      <c r="M180" s="264"/>
      <c r="N180" s="264"/>
      <c r="O180" s="265">
        <f t="shared" si="7"/>
        <v>0</v>
      </c>
      <c r="P180" s="218"/>
      <c r="Q180" s="166"/>
      <c r="R180" s="167">
        <f t="shared" si="6"/>
        <v>0</v>
      </c>
      <c r="S180" s="167">
        <f>IF($D180&gt;0,IF(AND(D180&lt;=Identification!$B$13,E180&gt;=Identification!$B$11),0),$M180+$N180)</f>
        <v>0</v>
      </c>
      <c r="T180" s="167">
        <f t="shared" si="8"/>
        <v>0</v>
      </c>
    </row>
    <row r="181" spans="1:20" ht="12.75">
      <c r="A181" s="198"/>
      <c r="B181" s="207" t="s">
        <v>300</v>
      </c>
      <c r="C181" s="199"/>
      <c r="D181" s="163"/>
      <c r="E181" s="163"/>
      <c r="F181" s="164"/>
      <c r="G181" s="162"/>
      <c r="H181" s="165"/>
      <c r="I181" s="162"/>
      <c r="J181" s="165"/>
      <c r="K181" s="162"/>
      <c r="L181" s="162"/>
      <c r="M181" s="264"/>
      <c r="N181" s="264"/>
      <c r="O181" s="265">
        <f t="shared" si="7"/>
        <v>0</v>
      </c>
      <c r="P181" s="218"/>
      <c r="Q181" s="166"/>
      <c r="R181" s="167">
        <f t="shared" si="6"/>
        <v>0</v>
      </c>
      <c r="S181" s="167">
        <f>IF($D181&gt;0,IF(AND(D181&lt;=Identification!$B$13,E181&gt;=Identification!$B$11),0),$M181+$N181)</f>
        <v>0</v>
      </c>
      <c r="T181" s="167">
        <f t="shared" si="8"/>
        <v>0</v>
      </c>
    </row>
    <row r="182" spans="1:20" ht="12.75">
      <c r="A182" s="198"/>
      <c r="B182" s="207" t="s">
        <v>301</v>
      </c>
      <c r="C182" s="199"/>
      <c r="D182" s="163"/>
      <c r="E182" s="163"/>
      <c r="F182" s="164"/>
      <c r="G182" s="162"/>
      <c r="H182" s="165"/>
      <c r="I182" s="162"/>
      <c r="J182" s="165"/>
      <c r="K182" s="162"/>
      <c r="L182" s="162"/>
      <c r="M182" s="264"/>
      <c r="N182" s="264"/>
      <c r="O182" s="265">
        <f t="shared" si="7"/>
        <v>0</v>
      </c>
      <c r="P182" s="218"/>
      <c r="Q182" s="166"/>
      <c r="R182" s="167">
        <f t="shared" si="6"/>
        <v>0</v>
      </c>
      <c r="S182" s="167">
        <f>IF($D182&gt;0,IF(AND(D182&lt;=Identification!$B$13,E182&gt;=Identification!$B$11),0),$M182+$N182)</f>
        <v>0</v>
      </c>
      <c r="T182" s="167">
        <f t="shared" si="8"/>
        <v>0</v>
      </c>
    </row>
    <row r="183" spans="1:20" ht="12.75">
      <c r="A183" s="198"/>
      <c r="B183" s="207" t="s">
        <v>302</v>
      </c>
      <c r="C183" s="199"/>
      <c r="D183" s="163"/>
      <c r="E183" s="163"/>
      <c r="F183" s="164"/>
      <c r="G183" s="162"/>
      <c r="H183" s="165"/>
      <c r="I183" s="162"/>
      <c r="J183" s="165"/>
      <c r="K183" s="162"/>
      <c r="L183" s="162"/>
      <c r="M183" s="264"/>
      <c r="N183" s="264"/>
      <c r="O183" s="265">
        <f t="shared" si="7"/>
        <v>0</v>
      </c>
      <c r="P183" s="218"/>
      <c r="Q183" s="166"/>
      <c r="R183" s="167">
        <f t="shared" si="6"/>
        <v>0</v>
      </c>
      <c r="S183" s="167">
        <f>IF($D183&gt;0,IF(AND(D183&lt;=Identification!$B$13,E183&gt;=Identification!$B$11),0),$M183+$N183)</f>
        <v>0</v>
      </c>
      <c r="T183" s="167">
        <f t="shared" si="8"/>
        <v>0</v>
      </c>
    </row>
    <row r="184" spans="1:20" ht="12.75">
      <c r="A184" s="198"/>
      <c r="B184" s="207" t="s">
        <v>303</v>
      </c>
      <c r="C184" s="199"/>
      <c r="D184" s="163"/>
      <c r="E184" s="163"/>
      <c r="F184" s="164"/>
      <c r="G184" s="162"/>
      <c r="H184" s="165"/>
      <c r="I184" s="162"/>
      <c r="J184" s="165"/>
      <c r="K184" s="162"/>
      <c r="L184" s="162"/>
      <c r="M184" s="264"/>
      <c r="N184" s="264"/>
      <c r="O184" s="265">
        <f t="shared" si="7"/>
        <v>0</v>
      </c>
      <c r="P184" s="218"/>
      <c r="Q184" s="166"/>
      <c r="R184" s="167">
        <f t="shared" si="6"/>
        <v>0</v>
      </c>
      <c r="S184" s="167">
        <f>IF($D184&gt;0,IF(AND(D184&lt;=Identification!$B$13,E184&gt;=Identification!$B$11),0),$M184+$N184)</f>
        <v>0</v>
      </c>
      <c r="T184" s="167">
        <f t="shared" si="8"/>
        <v>0</v>
      </c>
    </row>
    <row r="185" spans="1:20" ht="12.75">
      <c r="A185" s="198"/>
      <c r="B185" s="207" t="s">
        <v>304</v>
      </c>
      <c r="C185" s="199"/>
      <c r="D185" s="163"/>
      <c r="E185" s="163"/>
      <c r="F185" s="164"/>
      <c r="G185" s="162"/>
      <c r="H185" s="165"/>
      <c r="I185" s="162"/>
      <c r="J185" s="165"/>
      <c r="K185" s="162"/>
      <c r="L185" s="162"/>
      <c r="M185" s="264"/>
      <c r="N185" s="264"/>
      <c r="O185" s="265">
        <f t="shared" si="7"/>
        <v>0</v>
      </c>
      <c r="P185" s="218"/>
      <c r="Q185" s="166"/>
      <c r="R185" s="167">
        <f t="shared" si="6"/>
        <v>0</v>
      </c>
      <c r="S185" s="167">
        <f>IF($D185&gt;0,IF(AND(D185&lt;=Identification!$B$13,E185&gt;=Identification!$B$11),0),$M185+$N185)</f>
        <v>0</v>
      </c>
      <c r="T185" s="167">
        <f t="shared" si="8"/>
        <v>0</v>
      </c>
    </row>
    <row r="186" spans="1:20" ht="12.75">
      <c r="A186" s="198"/>
      <c r="B186" s="207" t="s">
        <v>305</v>
      </c>
      <c r="C186" s="199"/>
      <c r="D186" s="163"/>
      <c r="E186" s="163"/>
      <c r="F186" s="164"/>
      <c r="G186" s="162"/>
      <c r="H186" s="165"/>
      <c r="I186" s="162"/>
      <c r="J186" s="165"/>
      <c r="K186" s="162"/>
      <c r="L186" s="162"/>
      <c r="M186" s="264"/>
      <c r="N186" s="264"/>
      <c r="O186" s="265">
        <f t="shared" si="7"/>
        <v>0</v>
      </c>
      <c r="P186" s="218"/>
      <c r="Q186" s="166"/>
      <c r="R186" s="167">
        <f t="shared" si="6"/>
        <v>0</v>
      </c>
      <c r="S186" s="167">
        <f>IF($D186&gt;0,IF(AND(D186&lt;=Identification!$B$13,E186&gt;=Identification!$B$11),0),$M186+$N186)</f>
        <v>0</v>
      </c>
      <c r="T186" s="167">
        <f t="shared" si="8"/>
        <v>0</v>
      </c>
    </row>
    <row r="187" spans="1:20" ht="12.75">
      <c r="A187" s="198"/>
      <c r="B187" s="207" t="s">
        <v>306</v>
      </c>
      <c r="C187" s="199"/>
      <c r="D187" s="163"/>
      <c r="E187" s="163"/>
      <c r="F187" s="164"/>
      <c r="G187" s="162"/>
      <c r="H187" s="165"/>
      <c r="I187" s="162"/>
      <c r="J187" s="165"/>
      <c r="K187" s="162"/>
      <c r="L187" s="162"/>
      <c r="M187" s="264"/>
      <c r="N187" s="264"/>
      <c r="O187" s="265">
        <f t="shared" si="7"/>
        <v>0</v>
      </c>
      <c r="P187" s="218"/>
      <c r="Q187" s="166"/>
      <c r="R187" s="167">
        <f t="shared" si="6"/>
        <v>0</v>
      </c>
      <c r="S187" s="167">
        <f>IF($D187&gt;0,IF(AND(D187&lt;=Identification!$B$13,E187&gt;=Identification!$B$11),0),$M187+$N187)</f>
        <v>0</v>
      </c>
      <c r="T187" s="167">
        <f t="shared" si="8"/>
        <v>0</v>
      </c>
    </row>
    <row r="188" spans="1:20" ht="12.75">
      <c r="A188" s="198"/>
      <c r="B188" s="207" t="s">
        <v>307</v>
      </c>
      <c r="C188" s="199"/>
      <c r="D188" s="163"/>
      <c r="E188" s="163"/>
      <c r="F188" s="164"/>
      <c r="G188" s="162"/>
      <c r="H188" s="165"/>
      <c r="I188" s="162"/>
      <c r="J188" s="165"/>
      <c r="K188" s="162"/>
      <c r="L188" s="162"/>
      <c r="M188" s="264"/>
      <c r="N188" s="264"/>
      <c r="O188" s="265">
        <f t="shared" si="7"/>
        <v>0</v>
      </c>
      <c r="P188" s="218"/>
      <c r="Q188" s="166"/>
      <c r="R188" s="167">
        <f t="shared" si="6"/>
        <v>0</v>
      </c>
      <c r="S188" s="167">
        <f>IF($D188&gt;0,IF(AND(D188&lt;=Identification!$B$13,E188&gt;=Identification!$B$11),0),$M188+$N188)</f>
        <v>0</v>
      </c>
      <c r="T188" s="167">
        <f t="shared" si="8"/>
        <v>0</v>
      </c>
    </row>
    <row r="189" spans="1:20" ht="12.75">
      <c r="A189" s="198"/>
      <c r="B189" s="207" t="s">
        <v>308</v>
      </c>
      <c r="C189" s="199"/>
      <c r="D189" s="163"/>
      <c r="E189" s="163"/>
      <c r="F189" s="164"/>
      <c r="G189" s="162"/>
      <c r="H189" s="165"/>
      <c r="I189" s="162"/>
      <c r="J189" s="165"/>
      <c r="K189" s="162"/>
      <c r="L189" s="162"/>
      <c r="M189" s="264"/>
      <c r="N189" s="264"/>
      <c r="O189" s="265">
        <f t="shared" si="7"/>
        <v>0</v>
      </c>
      <c r="P189" s="218"/>
      <c r="Q189" s="166"/>
      <c r="R189" s="167">
        <f t="shared" si="6"/>
        <v>0</v>
      </c>
      <c r="S189" s="167">
        <f>IF($D189&gt;0,IF(AND(D189&lt;=Identification!$B$13,E189&gt;=Identification!$B$11),0),$M189+$N189)</f>
        <v>0</v>
      </c>
      <c r="T189" s="167">
        <f t="shared" si="8"/>
        <v>0</v>
      </c>
    </row>
    <row r="190" spans="1:20" ht="12.75">
      <c r="A190" s="198"/>
      <c r="B190" s="207" t="s">
        <v>309</v>
      </c>
      <c r="C190" s="199"/>
      <c r="D190" s="163"/>
      <c r="E190" s="163"/>
      <c r="F190" s="164"/>
      <c r="G190" s="162"/>
      <c r="H190" s="165"/>
      <c r="I190" s="162"/>
      <c r="J190" s="165"/>
      <c r="K190" s="162"/>
      <c r="L190" s="162"/>
      <c r="M190" s="264"/>
      <c r="N190" s="264"/>
      <c r="O190" s="265">
        <f t="shared" si="7"/>
        <v>0</v>
      </c>
      <c r="P190" s="218"/>
      <c r="Q190" s="166"/>
      <c r="R190" s="167">
        <f t="shared" si="6"/>
        <v>0</v>
      </c>
      <c r="S190" s="167">
        <f>IF($D190&gt;0,IF(AND(D190&lt;=Identification!$B$13,E190&gt;=Identification!$B$11),0),$M190+$N190)</f>
        <v>0</v>
      </c>
      <c r="T190" s="167">
        <f t="shared" si="8"/>
        <v>0</v>
      </c>
    </row>
    <row r="191" spans="1:20" ht="12.75">
      <c r="A191" s="198"/>
      <c r="B191" s="207" t="s">
        <v>310</v>
      </c>
      <c r="C191" s="199"/>
      <c r="D191" s="163"/>
      <c r="E191" s="163"/>
      <c r="F191" s="164"/>
      <c r="G191" s="162"/>
      <c r="H191" s="165"/>
      <c r="I191" s="162"/>
      <c r="J191" s="165"/>
      <c r="K191" s="162"/>
      <c r="L191" s="162"/>
      <c r="M191" s="264"/>
      <c r="N191" s="264"/>
      <c r="O191" s="265">
        <f t="shared" si="7"/>
        <v>0</v>
      </c>
      <c r="P191" s="218"/>
      <c r="Q191" s="166"/>
      <c r="R191" s="167">
        <f t="shared" si="6"/>
        <v>0</v>
      </c>
      <c r="S191" s="167">
        <f>IF($D191&gt;0,IF(AND(D191&lt;=Identification!$B$13,E191&gt;=Identification!$B$11),0),$M191+$N191)</f>
        <v>0</v>
      </c>
      <c r="T191" s="167">
        <f t="shared" si="8"/>
        <v>0</v>
      </c>
    </row>
    <row r="192" spans="1:20" ht="12.75">
      <c r="A192" s="198"/>
      <c r="B192" s="207" t="s">
        <v>311</v>
      </c>
      <c r="C192" s="199"/>
      <c r="D192" s="163"/>
      <c r="E192" s="163"/>
      <c r="F192" s="164"/>
      <c r="G192" s="162"/>
      <c r="H192" s="165"/>
      <c r="I192" s="162"/>
      <c r="J192" s="165"/>
      <c r="K192" s="162"/>
      <c r="L192" s="162"/>
      <c r="M192" s="264"/>
      <c r="N192" s="264"/>
      <c r="O192" s="265">
        <f t="shared" si="7"/>
        <v>0</v>
      </c>
      <c r="P192" s="218"/>
      <c r="Q192" s="166"/>
      <c r="R192" s="167">
        <f t="shared" si="6"/>
        <v>0</v>
      </c>
      <c r="S192" s="167">
        <f>IF($D192&gt;0,IF(AND(D192&lt;=Identification!$B$13,E192&gt;=Identification!$B$11),0),$M192+$N192)</f>
        <v>0</v>
      </c>
      <c r="T192" s="167">
        <f t="shared" si="8"/>
        <v>0</v>
      </c>
    </row>
    <row r="193" spans="1:20" ht="12.75">
      <c r="A193" s="198"/>
      <c r="B193" s="207" t="s">
        <v>312</v>
      </c>
      <c r="C193" s="199"/>
      <c r="D193" s="163"/>
      <c r="E193" s="163"/>
      <c r="F193" s="164"/>
      <c r="G193" s="162"/>
      <c r="H193" s="165"/>
      <c r="I193" s="162"/>
      <c r="J193" s="165"/>
      <c r="K193" s="162"/>
      <c r="L193" s="162"/>
      <c r="M193" s="264"/>
      <c r="N193" s="264"/>
      <c r="O193" s="265">
        <f t="shared" si="7"/>
        <v>0</v>
      </c>
      <c r="P193" s="218"/>
      <c r="Q193" s="166"/>
      <c r="R193" s="167">
        <f t="shared" si="6"/>
        <v>0</v>
      </c>
      <c r="S193" s="167">
        <f>IF($D193&gt;0,IF(AND(D193&lt;=Identification!$B$13,E193&gt;=Identification!$B$11),0),$M193+$N193)</f>
        <v>0</v>
      </c>
      <c r="T193" s="167">
        <f t="shared" si="8"/>
        <v>0</v>
      </c>
    </row>
    <row r="194" spans="1:20" ht="12.75">
      <c r="A194" s="198"/>
      <c r="B194" s="207" t="s">
        <v>313</v>
      </c>
      <c r="C194" s="199"/>
      <c r="D194" s="163"/>
      <c r="E194" s="163"/>
      <c r="F194" s="164"/>
      <c r="G194" s="162"/>
      <c r="H194" s="165"/>
      <c r="I194" s="162"/>
      <c r="J194" s="165"/>
      <c r="K194" s="162"/>
      <c r="L194" s="162"/>
      <c r="M194" s="264"/>
      <c r="N194" s="264"/>
      <c r="O194" s="265">
        <f t="shared" si="7"/>
        <v>0</v>
      </c>
      <c r="P194" s="218"/>
      <c r="Q194" s="166"/>
      <c r="R194" s="167">
        <f t="shared" si="6"/>
        <v>0</v>
      </c>
      <c r="S194" s="167">
        <f>IF($D194&gt;0,IF(AND(D194&lt;=Identification!$B$13,E194&gt;=Identification!$B$11),0),$M194+$N194)</f>
        <v>0</v>
      </c>
      <c r="T194" s="167">
        <f t="shared" si="8"/>
        <v>0</v>
      </c>
    </row>
    <row r="195" spans="1:20" ht="12.75">
      <c r="A195" s="198"/>
      <c r="B195" s="207" t="s">
        <v>314</v>
      </c>
      <c r="C195" s="199"/>
      <c r="D195" s="163"/>
      <c r="E195" s="163"/>
      <c r="F195" s="164"/>
      <c r="G195" s="162"/>
      <c r="H195" s="165"/>
      <c r="I195" s="162"/>
      <c r="J195" s="165"/>
      <c r="K195" s="162"/>
      <c r="L195" s="162"/>
      <c r="M195" s="264"/>
      <c r="N195" s="264"/>
      <c r="O195" s="265">
        <f t="shared" si="7"/>
        <v>0</v>
      </c>
      <c r="P195" s="218"/>
      <c r="Q195" s="166"/>
      <c r="R195" s="167">
        <f t="shared" si="6"/>
        <v>0</v>
      </c>
      <c r="S195" s="167">
        <f>IF($D195&gt;0,IF(AND(D195&lt;=Identification!$B$13,E195&gt;=Identification!$B$11),0),$M195+$N195)</f>
        <v>0</v>
      </c>
      <c r="T195" s="167">
        <f t="shared" si="8"/>
        <v>0</v>
      </c>
    </row>
    <row r="196" spans="1:20" ht="12.75">
      <c r="A196" s="198"/>
      <c r="B196" s="207" t="s">
        <v>315</v>
      </c>
      <c r="C196" s="199"/>
      <c r="D196" s="163"/>
      <c r="E196" s="163"/>
      <c r="F196" s="164"/>
      <c r="G196" s="162"/>
      <c r="H196" s="165"/>
      <c r="I196" s="162"/>
      <c r="J196" s="165"/>
      <c r="K196" s="162"/>
      <c r="L196" s="162"/>
      <c r="M196" s="264"/>
      <c r="N196" s="264"/>
      <c r="O196" s="265">
        <f t="shared" si="7"/>
        <v>0</v>
      </c>
      <c r="P196" s="218"/>
      <c r="Q196" s="166"/>
      <c r="R196" s="167">
        <f t="shared" si="6"/>
        <v>0</v>
      </c>
      <c r="S196" s="167">
        <f>IF($D196&gt;0,IF(AND(D196&lt;=Identification!$B$13,E196&gt;=Identification!$B$11),0),$M196+$N196)</f>
        <v>0</v>
      </c>
      <c r="T196" s="167">
        <f t="shared" si="8"/>
        <v>0</v>
      </c>
    </row>
    <row r="197" spans="1:20" ht="12.75">
      <c r="A197" s="198"/>
      <c r="B197" s="207" t="s">
        <v>316</v>
      </c>
      <c r="C197" s="199"/>
      <c r="D197" s="163"/>
      <c r="E197" s="163"/>
      <c r="F197" s="164"/>
      <c r="G197" s="162"/>
      <c r="H197" s="165"/>
      <c r="I197" s="162"/>
      <c r="J197" s="165"/>
      <c r="K197" s="162"/>
      <c r="L197" s="162"/>
      <c r="M197" s="264"/>
      <c r="N197" s="264"/>
      <c r="O197" s="265">
        <f t="shared" si="7"/>
        <v>0</v>
      </c>
      <c r="P197" s="218"/>
      <c r="Q197" s="166"/>
      <c r="R197" s="167">
        <f t="shared" si="6"/>
        <v>0</v>
      </c>
      <c r="S197" s="167">
        <f>IF($D197&gt;0,IF(AND(D197&lt;=Identification!$B$13,E197&gt;=Identification!$B$11),0),$M197+$N197)</f>
        <v>0</v>
      </c>
      <c r="T197" s="167">
        <f t="shared" si="8"/>
        <v>0</v>
      </c>
    </row>
    <row r="198" spans="1:20" ht="12.75">
      <c r="A198" s="198"/>
      <c r="B198" s="207" t="s">
        <v>317</v>
      </c>
      <c r="C198" s="199"/>
      <c r="D198" s="163"/>
      <c r="E198" s="163"/>
      <c r="F198" s="164"/>
      <c r="G198" s="162"/>
      <c r="H198" s="165"/>
      <c r="I198" s="162"/>
      <c r="J198" s="165"/>
      <c r="K198" s="162"/>
      <c r="L198" s="162"/>
      <c r="M198" s="264"/>
      <c r="N198" s="264"/>
      <c r="O198" s="265">
        <f t="shared" si="7"/>
        <v>0</v>
      </c>
      <c r="P198" s="218"/>
      <c r="Q198" s="166"/>
      <c r="R198" s="167">
        <f t="shared" si="6"/>
        <v>0</v>
      </c>
      <c r="S198" s="167">
        <f>IF($D198&gt;0,IF(AND(D198&lt;=Identification!$B$13,E198&gt;=Identification!$B$11),0),$M198+$N198)</f>
        <v>0</v>
      </c>
      <c r="T198" s="167">
        <f t="shared" si="8"/>
        <v>0</v>
      </c>
    </row>
    <row r="199" spans="1:20" ht="12.75">
      <c r="A199" s="198"/>
      <c r="B199" s="207" t="s">
        <v>318</v>
      </c>
      <c r="C199" s="199"/>
      <c r="D199" s="163"/>
      <c r="E199" s="163"/>
      <c r="F199" s="164"/>
      <c r="G199" s="162"/>
      <c r="H199" s="165"/>
      <c r="I199" s="162"/>
      <c r="J199" s="165"/>
      <c r="K199" s="162"/>
      <c r="L199" s="162"/>
      <c r="M199" s="264"/>
      <c r="N199" s="264"/>
      <c r="O199" s="265">
        <f t="shared" si="7"/>
        <v>0</v>
      </c>
      <c r="P199" s="218"/>
      <c r="Q199" s="166"/>
      <c r="R199" s="167">
        <f t="shared" si="6"/>
        <v>0</v>
      </c>
      <c r="S199" s="167">
        <f>IF($D199&gt;0,IF(AND(D199&lt;=Identification!$B$13,E199&gt;=Identification!$B$11),0),$M199+$N199)</f>
        <v>0</v>
      </c>
      <c r="T199" s="167">
        <f t="shared" si="8"/>
        <v>0</v>
      </c>
    </row>
    <row r="200" spans="1:20" ht="12.75">
      <c r="A200" s="198"/>
      <c r="B200" s="207" t="s">
        <v>319</v>
      </c>
      <c r="C200" s="199"/>
      <c r="D200" s="163"/>
      <c r="E200" s="163"/>
      <c r="F200" s="164"/>
      <c r="G200" s="162"/>
      <c r="H200" s="165"/>
      <c r="I200" s="162"/>
      <c r="J200" s="165"/>
      <c r="K200" s="162"/>
      <c r="L200" s="162"/>
      <c r="M200" s="264"/>
      <c r="N200" s="264"/>
      <c r="O200" s="265">
        <f t="shared" si="7"/>
        <v>0</v>
      </c>
      <c r="P200" s="218"/>
      <c r="Q200" s="166"/>
      <c r="R200" s="167">
        <f t="shared" si="6"/>
        <v>0</v>
      </c>
      <c r="S200" s="167">
        <f>IF($D200&gt;0,IF(AND(D200&lt;=Identification!$B$13,E200&gt;=Identification!$B$11),0),$M200+$N200)</f>
        <v>0</v>
      </c>
      <c r="T200" s="167">
        <f t="shared" si="8"/>
        <v>0</v>
      </c>
    </row>
    <row r="201" spans="1:20" ht="12.75">
      <c r="A201" s="198"/>
      <c r="B201" s="207" t="s">
        <v>320</v>
      </c>
      <c r="C201" s="199"/>
      <c r="D201" s="163"/>
      <c r="E201" s="163"/>
      <c r="F201" s="164"/>
      <c r="G201" s="162"/>
      <c r="H201" s="165"/>
      <c r="I201" s="162"/>
      <c r="J201" s="165"/>
      <c r="K201" s="162"/>
      <c r="L201" s="162"/>
      <c r="M201" s="264"/>
      <c r="N201" s="264"/>
      <c r="O201" s="265">
        <f t="shared" si="7"/>
        <v>0</v>
      </c>
      <c r="P201" s="218"/>
      <c r="Q201" s="166"/>
      <c r="R201" s="167">
        <f aca="true" t="shared" si="9" ref="R201:R358">IF(AND($F201&gt;=0,$J201&gt;""),IF($N201&gt;$F201*LOOKUP($J201,Country,Subsistence),$N201-$F201*LOOKUP($J201,Country,Subsistence),0),$N201)</f>
        <v>0</v>
      </c>
      <c r="S201" s="167">
        <f>IF($D201&gt;0,IF(AND(D201&lt;=Identification!$B$13,E201&gt;=Identification!$B$11),0),$M201+$N201)</f>
        <v>0</v>
      </c>
      <c r="T201" s="167">
        <f t="shared" si="8"/>
        <v>0</v>
      </c>
    </row>
    <row r="202" spans="1:20" ht="12.75">
      <c r="A202" s="198"/>
      <c r="B202" s="207" t="s">
        <v>321</v>
      </c>
      <c r="C202" s="199"/>
      <c r="D202" s="163"/>
      <c r="E202" s="163"/>
      <c r="F202" s="164"/>
      <c r="G202" s="162"/>
      <c r="H202" s="165"/>
      <c r="I202" s="162"/>
      <c r="J202" s="165"/>
      <c r="K202" s="162"/>
      <c r="L202" s="162"/>
      <c r="M202" s="264"/>
      <c r="N202" s="264"/>
      <c r="O202" s="265">
        <f aca="true" t="shared" si="10" ref="O202:O207">SUM(M202:N202)</f>
        <v>0</v>
      </c>
      <c r="P202" s="218"/>
      <c r="Q202" s="166"/>
      <c r="R202" s="167">
        <f t="shared" si="9"/>
        <v>0</v>
      </c>
      <c r="S202" s="167">
        <f>IF($D202&gt;0,IF(AND(D202&lt;=Identification!$B$13,E202&gt;=Identification!$B$11),0),$M202+$N202)</f>
        <v>0</v>
      </c>
      <c r="T202" s="167">
        <f aca="true" t="shared" si="11" ref="T202:T358">IF(SUM($M202+$N202)&gt;0,SUM($M202+$N202)-MAX(SUM($Q202+$R202),$S202),0)</f>
        <v>0</v>
      </c>
    </row>
    <row r="203" spans="1:20" ht="12.75">
      <c r="A203" s="198"/>
      <c r="B203" s="207" t="s">
        <v>322</v>
      </c>
      <c r="C203" s="199"/>
      <c r="D203" s="163"/>
      <c r="E203" s="163"/>
      <c r="F203" s="164"/>
      <c r="G203" s="162"/>
      <c r="H203" s="165"/>
      <c r="I203" s="162"/>
      <c r="J203" s="165"/>
      <c r="K203" s="162"/>
      <c r="L203" s="162"/>
      <c r="M203" s="264"/>
      <c r="N203" s="264"/>
      <c r="O203" s="265">
        <f t="shared" si="10"/>
        <v>0</v>
      </c>
      <c r="P203" s="218"/>
      <c r="Q203" s="166"/>
      <c r="R203" s="167">
        <f t="shared" si="9"/>
        <v>0</v>
      </c>
      <c r="S203" s="167">
        <f>IF($D203&gt;0,IF(AND(D203&lt;=Identification!$B$13,E203&gt;=Identification!$B$11),0),$M203+$N203)</f>
        <v>0</v>
      </c>
      <c r="T203" s="167">
        <f t="shared" si="11"/>
        <v>0</v>
      </c>
    </row>
    <row r="204" spans="1:20" ht="12.75">
      <c r="A204" s="198"/>
      <c r="B204" s="207" t="s">
        <v>323</v>
      </c>
      <c r="C204" s="199"/>
      <c r="D204" s="163"/>
      <c r="E204" s="163"/>
      <c r="F204" s="164"/>
      <c r="G204" s="162"/>
      <c r="H204" s="165"/>
      <c r="I204" s="162"/>
      <c r="J204" s="165"/>
      <c r="K204" s="162"/>
      <c r="L204" s="162"/>
      <c r="M204" s="264"/>
      <c r="N204" s="264"/>
      <c r="O204" s="265">
        <f t="shared" si="10"/>
        <v>0</v>
      </c>
      <c r="P204" s="218"/>
      <c r="Q204" s="166"/>
      <c r="R204" s="167">
        <f t="shared" si="9"/>
        <v>0</v>
      </c>
      <c r="S204" s="167">
        <f>IF($D204&gt;0,IF(AND(D204&lt;=Identification!$B$13,E204&gt;=Identification!$B$11),0),$M204+$N204)</f>
        <v>0</v>
      </c>
      <c r="T204" s="167">
        <f t="shared" si="11"/>
        <v>0</v>
      </c>
    </row>
    <row r="205" spans="1:20" ht="12.75">
      <c r="A205" s="198"/>
      <c r="B205" s="207" t="s">
        <v>324</v>
      </c>
      <c r="C205" s="199"/>
      <c r="D205" s="163"/>
      <c r="E205" s="163"/>
      <c r="F205" s="164"/>
      <c r="G205" s="162"/>
      <c r="H205" s="165"/>
      <c r="I205" s="162"/>
      <c r="J205" s="165"/>
      <c r="K205" s="162"/>
      <c r="L205" s="162"/>
      <c r="M205" s="264"/>
      <c r="N205" s="264"/>
      <c r="O205" s="265">
        <f t="shared" si="10"/>
        <v>0</v>
      </c>
      <c r="P205" s="218"/>
      <c r="Q205" s="166"/>
      <c r="R205" s="167">
        <f t="shared" si="9"/>
        <v>0</v>
      </c>
      <c r="S205" s="167">
        <f>IF($D205&gt;0,IF(AND(D205&lt;=Identification!$B$13,E205&gt;=Identification!$B$11),0),$M205+$N205)</f>
        <v>0</v>
      </c>
      <c r="T205" s="167">
        <f t="shared" si="11"/>
        <v>0</v>
      </c>
    </row>
    <row r="206" spans="1:20" ht="12.75">
      <c r="A206" s="198"/>
      <c r="B206" s="207" t="s">
        <v>325</v>
      </c>
      <c r="C206" s="199"/>
      <c r="D206" s="163"/>
      <c r="E206" s="163"/>
      <c r="F206" s="164"/>
      <c r="G206" s="162"/>
      <c r="H206" s="165"/>
      <c r="I206" s="162"/>
      <c r="J206" s="165"/>
      <c r="K206" s="162"/>
      <c r="L206" s="162"/>
      <c r="M206" s="264"/>
      <c r="N206" s="264"/>
      <c r="O206" s="265">
        <f t="shared" si="10"/>
        <v>0</v>
      </c>
      <c r="P206" s="218"/>
      <c r="Q206" s="166"/>
      <c r="R206" s="167">
        <f t="shared" si="9"/>
        <v>0</v>
      </c>
      <c r="S206" s="167">
        <f>IF($D206&gt;0,IF(AND(D206&lt;=Identification!$B$13,E206&gt;=Identification!$B$11),0),$M206+$N206)</f>
        <v>0</v>
      </c>
      <c r="T206" s="167">
        <f t="shared" si="11"/>
        <v>0</v>
      </c>
    </row>
    <row r="207" spans="1:20" ht="12.75">
      <c r="A207" s="198"/>
      <c r="B207" s="207" t="s">
        <v>326</v>
      </c>
      <c r="C207" s="199"/>
      <c r="D207" s="163"/>
      <c r="E207" s="163"/>
      <c r="F207" s="164"/>
      <c r="G207" s="162"/>
      <c r="H207" s="165"/>
      <c r="I207" s="162"/>
      <c r="J207" s="165"/>
      <c r="K207" s="162"/>
      <c r="L207" s="162"/>
      <c r="M207" s="264"/>
      <c r="N207" s="264"/>
      <c r="O207" s="265">
        <f t="shared" si="10"/>
        <v>0</v>
      </c>
      <c r="P207" s="218"/>
      <c r="Q207" s="166"/>
      <c r="R207" s="167">
        <f t="shared" si="9"/>
        <v>0</v>
      </c>
      <c r="S207" s="167">
        <f>IF($D207&gt;0,IF(AND(D207&lt;=Identification!$B$13,E207&gt;=Identification!$B$11),0),$M207+$N207)</f>
        <v>0</v>
      </c>
      <c r="T207" s="167">
        <f t="shared" si="11"/>
        <v>0</v>
      </c>
    </row>
    <row r="208" spans="1:20" ht="12.75">
      <c r="A208" s="198"/>
      <c r="B208" s="207" t="s">
        <v>327</v>
      </c>
      <c r="C208" s="199"/>
      <c r="D208" s="163"/>
      <c r="E208" s="163"/>
      <c r="F208" s="164"/>
      <c r="G208" s="162"/>
      <c r="H208" s="165"/>
      <c r="I208" s="162"/>
      <c r="J208" s="165"/>
      <c r="K208" s="162"/>
      <c r="L208" s="162"/>
      <c r="M208" s="264"/>
      <c r="N208" s="264"/>
      <c r="O208" s="265">
        <f aca="true" t="shared" si="12" ref="O208:O271">SUM(M208:N208)</f>
        <v>0</v>
      </c>
      <c r="P208" s="218"/>
      <c r="Q208" s="166"/>
      <c r="R208" s="167">
        <f t="shared" si="9"/>
        <v>0</v>
      </c>
      <c r="S208" s="167">
        <f>IF($D208&gt;0,IF(AND(D208&lt;=Identification!$B$13,E208&gt;=Identification!$B$11),0),$M208+$N208)</f>
        <v>0</v>
      </c>
      <c r="T208" s="167">
        <f t="shared" si="11"/>
        <v>0</v>
      </c>
    </row>
    <row r="209" spans="1:20" ht="12.75">
      <c r="A209" s="198"/>
      <c r="B209" s="207" t="s">
        <v>328</v>
      </c>
      <c r="C209" s="199"/>
      <c r="D209" s="163"/>
      <c r="E209" s="163"/>
      <c r="F209" s="164"/>
      <c r="G209" s="162"/>
      <c r="H209" s="165"/>
      <c r="I209" s="162"/>
      <c r="J209" s="165"/>
      <c r="K209" s="162"/>
      <c r="L209" s="162"/>
      <c r="M209" s="264"/>
      <c r="N209" s="264"/>
      <c r="O209" s="265">
        <f t="shared" si="12"/>
        <v>0</v>
      </c>
      <c r="P209" s="218"/>
      <c r="Q209" s="166"/>
      <c r="R209" s="167">
        <f t="shared" si="9"/>
        <v>0</v>
      </c>
      <c r="S209" s="167">
        <f>IF($D209&gt;0,IF(AND(D209&lt;=Identification!$B$13,E209&gt;=Identification!$B$11),0),$M209+$N209)</f>
        <v>0</v>
      </c>
      <c r="T209" s="167">
        <f t="shared" si="11"/>
        <v>0</v>
      </c>
    </row>
    <row r="210" spans="1:20" ht="12.75">
      <c r="A210" s="198"/>
      <c r="B210" s="207" t="s">
        <v>329</v>
      </c>
      <c r="C210" s="199"/>
      <c r="D210" s="163"/>
      <c r="E210" s="163"/>
      <c r="F210" s="164"/>
      <c r="G210" s="162"/>
      <c r="H210" s="165"/>
      <c r="I210" s="162"/>
      <c r="J210" s="165"/>
      <c r="K210" s="162"/>
      <c r="L210" s="162"/>
      <c r="M210" s="264"/>
      <c r="N210" s="264"/>
      <c r="O210" s="265">
        <f t="shared" si="12"/>
        <v>0</v>
      </c>
      <c r="P210" s="218"/>
      <c r="Q210" s="166"/>
      <c r="R210" s="167">
        <f t="shared" si="9"/>
        <v>0</v>
      </c>
      <c r="S210" s="167">
        <f>IF($D210&gt;0,IF(AND(D210&lt;=Identification!$B$13,E210&gt;=Identification!$B$11),0),$M210+$N210)</f>
        <v>0</v>
      </c>
      <c r="T210" s="167">
        <f t="shared" si="11"/>
        <v>0</v>
      </c>
    </row>
    <row r="211" spans="1:20" ht="12.75">
      <c r="A211" s="198"/>
      <c r="B211" s="207" t="s">
        <v>330</v>
      </c>
      <c r="C211" s="199"/>
      <c r="D211" s="163"/>
      <c r="E211" s="163"/>
      <c r="F211" s="164"/>
      <c r="G211" s="162"/>
      <c r="H211" s="165"/>
      <c r="I211" s="162"/>
      <c r="J211" s="165"/>
      <c r="K211" s="162"/>
      <c r="L211" s="162"/>
      <c r="M211" s="264"/>
      <c r="N211" s="264"/>
      <c r="O211" s="265">
        <f t="shared" si="12"/>
        <v>0</v>
      </c>
      <c r="P211" s="218"/>
      <c r="Q211" s="166"/>
      <c r="R211" s="167">
        <f t="shared" si="9"/>
        <v>0</v>
      </c>
      <c r="S211" s="167">
        <f>IF($D211&gt;0,IF(AND(D211&lt;=Identification!$B$13,E211&gt;=Identification!$B$11),0),$M211+$N211)</f>
        <v>0</v>
      </c>
      <c r="T211" s="167">
        <f t="shared" si="11"/>
        <v>0</v>
      </c>
    </row>
    <row r="212" spans="1:20" ht="12.75">
      <c r="A212" s="198"/>
      <c r="B212" s="207" t="s">
        <v>331</v>
      </c>
      <c r="C212" s="199"/>
      <c r="D212" s="163"/>
      <c r="E212" s="163"/>
      <c r="F212" s="164"/>
      <c r="G212" s="162"/>
      <c r="H212" s="165"/>
      <c r="I212" s="162"/>
      <c r="J212" s="165"/>
      <c r="K212" s="162"/>
      <c r="L212" s="162"/>
      <c r="M212" s="264"/>
      <c r="N212" s="264"/>
      <c r="O212" s="265">
        <f t="shared" si="12"/>
        <v>0</v>
      </c>
      <c r="P212" s="218"/>
      <c r="Q212" s="166"/>
      <c r="R212" s="167">
        <f t="shared" si="9"/>
        <v>0</v>
      </c>
      <c r="S212" s="167">
        <f>IF($D212&gt;0,IF(AND(D212&lt;=Identification!$B$13,E212&gt;=Identification!$B$11),0),$M212+$N212)</f>
        <v>0</v>
      </c>
      <c r="T212" s="167">
        <f t="shared" si="11"/>
        <v>0</v>
      </c>
    </row>
    <row r="213" spans="1:20" ht="12.75">
      <c r="A213" s="198"/>
      <c r="B213" s="207" t="s">
        <v>332</v>
      </c>
      <c r="C213" s="199"/>
      <c r="D213" s="163"/>
      <c r="E213" s="163"/>
      <c r="F213" s="164"/>
      <c r="G213" s="162"/>
      <c r="H213" s="165"/>
      <c r="I213" s="162"/>
      <c r="J213" s="165"/>
      <c r="K213" s="162"/>
      <c r="L213" s="162"/>
      <c r="M213" s="264"/>
      <c r="N213" s="264"/>
      <c r="O213" s="265">
        <f t="shared" si="12"/>
        <v>0</v>
      </c>
      <c r="P213" s="218"/>
      <c r="Q213" s="166"/>
      <c r="R213" s="167">
        <f t="shared" si="9"/>
        <v>0</v>
      </c>
      <c r="S213" s="167">
        <f>IF($D213&gt;0,IF(AND(D213&lt;=Identification!$B$13,E213&gt;=Identification!$B$11),0),$M213+$N213)</f>
        <v>0</v>
      </c>
      <c r="T213" s="167">
        <f t="shared" si="11"/>
        <v>0</v>
      </c>
    </row>
    <row r="214" spans="1:20" ht="12.75">
      <c r="A214" s="198"/>
      <c r="B214" s="207" t="s">
        <v>333</v>
      </c>
      <c r="C214" s="199"/>
      <c r="D214" s="163"/>
      <c r="E214" s="163"/>
      <c r="F214" s="164"/>
      <c r="G214" s="162"/>
      <c r="H214" s="165"/>
      <c r="I214" s="162"/>
      <c r="J214" s="165"/>
      <c r="K214" s="162"/>
      <c r="L214" s="162"/>
      <c r="M214" s="264"/>
      <c r="N214" s="264"/>
      <c r="O214" s="265">
        <f t="shared" si="12"/>
        <v>0</v>
      </c>
      <c r="P214" s="218"/>
      <c r="Q214" s="166"/>
      <c r="R214" s="167">
        <f t="shared" si="9"/>
        <v>0</v>
      </c>
      <c r="S214" s="167">
        <f>IF($D214&gt;0,IF(AND(D214&lt;=Identification!$B$13,E214&gt;=Identification!$B$11),0),$M214+$N214)</f>
        <v>0</v>
      </c>
      <c r="T214" s="167">
        <f t="shared" si="11"/>
        <v>0</v>
      </c>
    </row>
    <row r="215" spans="1:20" ht="12.75">
      <c r="A215" s="198"/>
      <c r="B215" s="207" t="s">
        <v>334</v>
      </c>
      <c r="C215" s="199"/>
      <c r="D215" s="163"/>
      <c r="E215" s="163"/>
      <c r="F215" s="164"/>
      <c r="G215" s="162"/>
      <c r="H215" s="165"/>
      <c r="I215" s="162"/>
      <c r="J215" s="165"/>
      <c r="K215" s="162"/>
      <c r="L215" s="162"/>
      <c r="M215" s="264"/>
      <c r="N215" s="264"/>
      <c r="O215" s="265">
        <f t="shared" si="12"/>
        <v>0</v>
      </c>
      <c r="P215" s="218"/>
      <c r="Q215" s="166"/>
      <c r="R215" s="167">
        <f t="shared" si="9"/>
        <v>0</v>
      </c>
      <c r="S215" s="167">
        <f>IF($D215&gt;0,IF(AND(D215&lt;=Identification!$B$13,E215&gt;=Identification!$B$11),0),$M215+$N215)</f>
        <v>0</v>
      </c>
      <c r="T215" s="167">
        <f t="shared" si="11"/>
        <v>0</v>
      </c>
    </row>
    <row r="216" spans="1:20" ht="12.75">
      <c r="A216" s="198"/>
      <c r="B216" s="207" t="s">
        <v>335</v>
      </c>
      <c r="C216" s="199"/>
      <c r="D216" s="163"/>
      <c r="E216" s="163"/>
      <c r="F216" s="164"/>
      <c r="G216" s="162"/>
      <c r="H216" s="165"/>
      <c r="I216" s="162"/>
      <c r="J216" s="165"/>
      <c r="K216" s="162"/>
      <c r="L216" s="162"/>
      <c r="M216" s="264"/>
      <c r="N216" s="264"/>
      <c r="O216" s="265">
        <f t="shared" si="12"/>
        <v>0</v>
      </c>
      <c r="P216" s="218"/>
      <c r="Q216" s="166"/>
      <c r="R216" s="167">
        <f t="shared" si="9"/>
        <v>0</v>
      </c>
      <c r="S216" s="167">
        <f>IF($D216&gt;0,IF(AND(D216&lt;=Identification!$B$13,E216&gt;=Identification!$B$11),0),$M216+$N216)</f>
        <v>0</v>
      </c>
      <c r="T216" s="167">
        <f t="shared" si="11"/>
        <v>0</v>
      </c>
    </row>
    <row r="217" spans="1:20" ht="12.75">
      <c r="A217" s="198"/>
      <c r="B217" s="207" t="s">
        <v>336</v>
      </c>
      <c r="C217" s="199"/>
      <c r="D217" s="163"/>
      <c r="E217" s="163"/>
      <c r="F217" s="164"/>
      <c r="G217" s="162"/>
      <c r="H217" s="165"/>
      <c r="I217" s="162"/>
      <c r="J217" s="165"/>
      <c r="K217" s="162"/>
      <c r="L217" s="162"/>
      <c r="M217" s="264"/>
      <c r="N217" s="264"/>
      <c r="O217" s="265">
        <f t="shared" si="12"/>
        <v>0</v>
      </c>
      <c r="P217" s="218"/>
      <c r="Q217" s="166"/>
      <c r="R217" s="167">
        <f t="shared" si="9"/>
        <v>0</v>
      </c>
      <c r="S217" s="167">
        <f>IF($D217&gt;0,IF(AND(D217&lt;=Identification!$B$13,E217&gt;=Identification!$B$11),0),$M217+$N217)</f>
        <v>0</v>
      </c>
      <c r="T217" s="167">
        <f t="shared" si="11"/>
        <v>0</v>
      </c>
    </row>
    <row r="218" spans="1:20" ht="12.75">
      <c r="A218" s="198"/>
      <c r="B218" s="207" t="s">
        <v>337</v>
      </c>
      <c r="C218" s="199"/>
      <c r="D218" s="163"/>
      <c r="E218" s="163"/>
      <c r="F218" s="164"/>
      <c r="G218" s="162"/>
      <c r="H218" s="165"/>
      <c r="I218" s="162"/>
      <c r="J218" s="165"/>
      <c r="K218" s="162"/>
      <c r="L218" s="162"/>
      <c r="M218" s="264"/>
      <c r="N218" s="264"/>
      <c r="O218" s="265">
        <f t="shared" si="12"/>
        <v>0</v>
      </c>
      <c r="P218" s="218"/>
      <c r="Q218" s="166"/>
      <c r="R218" s="167">
        <f t="shared" si="9"/>
        <v>0</v>
      </c>
      <c r="S218" s="167">
        <f>IF($D218&gt;0,IF(AND(D218&lt;=Identification!$B$13,E218&gt;=Identification!$B$11),0),$M218+$N218)</f>
        <v>0</v>
      </c>
      <c r="T218" s="167">
        <f t="shared" si="11"/>
        <v>0</v>
      </c>
    </row>
    <row r="219" spans="1:20" ht="12.75">
      <c r="A219" s="198"/>
      <c r="B219" s="207" t="s">
        <v>338</v>
      </c>
      <c r="C219" s="199"/>
      <c r="D219" s="163"/>
      <c r="E219" s="163"/>
      <c r="F219" s="164"/>
      <c r="G219" s="162"/>
      <c r="H219" s="165"/>
      <c r="I219" s="162"/>
      <c r="J219" s="165"/>
      <c r="K219" s="162"/>
      <c r="L219" s="162"/>
      <c r="M219" s="264"/>
      <c r="N219" s="264"/>
      <c r="O219" s="265">
        <f t="shared" si="12"/>
        <v>0</v>
      </c>
      <c r="P219" s="218"/>
      <c r="Q219" s="166"/>
      <c r="R219" s="167">
        <f t="shared" si="9"/>
        <v>0</v>
      </c>
      <c r="S219" s="167">
        <f>IF($D219&gt;0,IF(AND(D219&lt;=Identification!$B$13,E219&gt;=Identification!$B$11),0),$M219+$N219)</f>
        <v>0</v>
      </c>
      <c r="T219" s="167">
        <f t="shared" si="11"/>
        <v>0</v>
      </c>
    </row>
    <row r="220" spans="1:20" ht="12.75">
      <c r="A220" s="198"/>
      <c r="B220" s="207" t="s">
        <v>339</v>
      </c>
      <c r="C220" s="199"/>
      <c r="D220" s="163"/>
      <c r="E220" s="163"/>
      <c r="F220" s="164"/>
      <c r="G220" s="162"/>
      <c r="H220" s="165"/>
      <c r="I220" s="162"/>
      <c r="J220" s="165"/>
      <c r="K220" s="162"/>
      <c r="L220" s="162"/>
      <c r="M220" s="264"/>
      <c r="N220" s="264"/>
      <c r="O220" s="265">
        <f t="shared" si="12"/>
        <v>0</v>
      </c>
      <c r="P220" s="218"/>
      <c r="Q220" s="166"/>
      <c r="R220" s="167">
        <f t="shared" si="9"/>
        <v>0</v>
      </c>
      <c r="S220" s="167">
        <f>IF($D220&gt;0,IF(AND(D220&lt;=Identification!$B$13,E220&gt;=Identification!$B$11),0),$M220+$N220)</f>
        <v>0</v>
      </c>
      <c r="T220" s="167">
        <f t="shared" si="11"/>
        <v>0</v>
      </c>
    </row>
    <row r="221" spans="1:20" ht="12.75">
      <c r="A221" s="198"/>
      <c r="B221" s="207" t="s">
        <v>340</v>
      </c>
      <c r="C221" s="199"/>
      <c r="D221" s="163"/>
      <c r="E221" s="163"/>
      <c r="F221" s="164"/>
      <c r="G221" s="162"/>
      <c r="H221" s="165"/>
      <c r="I221" s="162"/>
      <c r="J221" s="165"/>
      <c r="K221" s="162"/>
      <c r="L221" s="162"/>
      <c r="M221" s="264"/>
      <c r="N221" s="264"/>
      <c r="O221" s="265">
        <f t="shared" si="12"/>
        <v>0</v>
      </c>
      <c r="P221" s="218"/>
      <c r="Q221" s="166"/>
      <c r="R221" s="167">
        <f t="shared" si="9"/>
        <v>0</v>
      </c>
      <c r="S221" s="167">
        <f>IF($D221&gt;0,IF(AND(D221&lt;=Identification!$B$13,E221&gt;=Identification!$B$11),0),$M221+$N221)</f>
        <v>0</v>
      </c>
      <c r="T221" s="167">
        <f t="shared" si="11"/>
        <v>0</v>
      </c>
    </row>
    <row r="222" spans="1:20" ht="12.75">
      <c r="A222" s="198"/>
      <c r="B222" s="207" t="s">
        <v>341</v>
      </c>
      <c r="C222" s="199"/>
      <c r="D222" s="163"/>
      <c r="E222" s="163"/>
      <c r="F222" s="164"/>
      <c r="G222" s="162"/>
      <c r="H222" s="165"/>
      <c r="I222" s="162"/>
      <c r="J222" s="165"/>
      <c r="K222" s="162"/>
      <c r="L222" s="162"/>
      <c r="M222" s="264"/>
      <c r="N222" s="264"/>
      <c r="O222" s="265">
        <f t="shared" si="12"/>
        <v>0</v>
      </c>
      <c r="P222" s="218"/>
      <c r="Q222" s="166"/>
      <c r="R222" s="167">
        <f t="shared" si="9"/>
        <v>0</v>
      </c>
      <c r="S222" s="167">
        <f>IF($D222&gt;0,IF(AND(D222&lt;=Identification!$B$13,E222&gt;=Identification!$B$11),0),$M222+$N222)</f>
        <v>0</v>
      </c>
      <c r="T222" s="167">
        <f t="shared" si="11"/>
        <v>0</v>
      </c>
    </row>
    <row r="223" spans="1:20" ht="12.75">
      <c r="A223" s="198"/>
      <c r="B223" s="207" t="s">
        <v>342</v>
      </c>
      <c r="C223" s="199"/>
      <c r="D223" s="163"/>
      <c r="E223" s="163"/>
      <c r="F223" s="164"/>
      <c r="G223" s="162"/>
      <c r="H223" s="165"/>
      <c r="I223" s="162"/>
      <c r="J223" s="165"/>
      <c r="K223" s="162"/>
      <c r="L223" s="162"/>
      <c r="M223" s="264"/>
      <c r="N223" s="264"/>
      <c r="O223" s="265">
        <f t="shared" si="12"/>
        <v>0</v>
      </c>
      <c r="P223" s="218"/>
      <c r="Q223" s="166"/>
      <c r="R223" s="167">
        <f t="shared" si="9"/>
        <v>0</v>
      </c>
      <c r="S223" s="167">
        <f>IF($D223&gt;0,IF(AND(D223&lt;=Identification!$B$13,E223&gt;=Identification!$B$11),0),$M223+$N223)</f>
        <v>0</v>
      </c>
      <c r="T223" s="167">
        <f t="shared" si="11"/>
        <v>0</v>
      </c>
    </row>
    <row r="224" spans="1:20" ht="12.75">
      <c r="A224" s="198"/>
      <c r="B224" s="207" t="s">
        <v>343</v>
      </c>
      <c r="C224" s="199"/>
      <c r="D224" s="163"/>
      <c r="E224" s="163"/>
      <c r="F224" s="164"/>
      <c r="G224" s="162"/>
      <c r="H224" s="165"/>
      <c r="I224" s="162"/>
      <c r="J224" s="165"/>
      <c r="K224" s="162"/>
      <c r="L224" s="162"/>
      <c r="M224" s="264"/>
      <c r="N224" s="264"/>
      <c r="O224" s="265">
        <f t="shared" si="12"/>
        <v>0</v>
      </c>
      <c r="P224" s="218"/>
      <c r="Q224" s="166"/>
      <c r="R224" s="167">
        <f t="shared" si="9"/>
        <v>0</v>
      </c>
      <c r="S224" s="167">
        <f>IF($D224&gt;0,IF(AND(D224&lt;=Identification!$B$13,E224&gt;=Identification!$B$11),0),$M224+$N224)</f>
        <v>0</v>
      </c>
      <c r="T224" s="167">
        <f t="shared" si="11"/>
        <v>0</v>
      </c>
    </row>
    <row r="225" spans="1:20" ht="12.75">
      <c r="A225" s="198"/>
      <c r="B225" s="207" t="s">
        <v>344</v>
      </c>
      <c r="C225" s="199"/>
      <c r="D225" s="163"/>
      <c r="E225" s="163"/>
      <c r="F225" s="164"/>
      <c r="G225" s="162"/>
      <c r="H225" s="165"/>
      <c r="I225" s="162"/>
      <c r="J225" s="165"/>
      <c r="K225" s="162"/>
      <c r="L225" s="162"/>
      <c r="M225" s="264"/>
      <c r="N225" s="264"/>
      <c r="O225" s="265">
        <f t="shared" si="12"/>
        <v>0</v>
      </c>
      <c r="P225" s="218"/>
      <c r="Q225" s="166"/>
      <c r="R225" s="167">
        <f t="shared" si="9"/>
        <v>0</v>
      </c>
      <c r="S225" s="167">
        <f>IF($D225&gt;0,IF(AND(D225&lt;=Identification!$B$13,E225&gt;=Identification!$B$11),0),$M225+$N225)</f>
        <v>0</v>
      </c>
      <c r="T225" s="167">
        <f t="shared" si="11"/>
        <v>0</v>
      </c>
    </row>
    <row r="226" spans="1:20" ht="12.75">
      <c r="A226" s="198"/>
      <c r="B226" s="207" t="s">
        <v>345</v>
      </c>
      <c r="C226" s="199"/>
      <c r="D226" s="163"/>
      <c r="E226" s="163"/>
      <c r="F226" s="164"/>
      <c r="G226" s="162"/>
      <c r="H226" s="165"/>
      <c r="I226" s="162"/>
      <c r="J226" s="165"/>
      <c r="K226" s="162"/>
      <c r="L226" s="162"/>
      <c r="M226" s="264"/>
      <c r="N226" s="264"/>
      <c r="O226" s="265">
        <f t="shared" si="12"/>
        <v>0</v>
      </c>
      <c r="P226" s="218"/>
      <c r="Q226" s="166"/>
      <c r="R226" s="167">
        <f t="shared" si="9"/>
        <v>0</v>
      </c>
      <c r="S226" s="167">
        <f>IF($D226&gt;0,IF(AND(D226&lt;=Identification!$B$13,E226&gt;=Identification!$B$11),0),$M226+$N226)</f>
        <v>0</v>
      </c>
      <c r="T226" s="167">
        <f t="shared" si="11"/>
        <v>0</v>
      </c>
    </row>
    <row r="227" spans="1:20" ht="12.75">
      <c r="A227" s="198"/>
      <c r="B227" s="207" t="s">
        <v>346</v>
      </c>
      <c r="C227" s="199"/>
      <c r="D227" s="163"/>
      <c r="E227" s="163"/>
      <c r="F227" s="164"/>
      <c r="G227" s="162"/>
      <c r="H227" s="165"/>
      <c r="I227" s="162"/>
      <c r="J227" s="165"/>
      <c r="K227" s="162"/>
      <c r="L227" s="162"/>
      <c r="M227" s="264"/>
      <c r="N227" s="264"/>
      <c r="O227" s="265">
        <f t="shared" si="12"/>
        <v>0</v>
      </c>
      <c r="P227" s="218"/>
      <c r="Q227" s="166"/>
      <c r="R227" s="167">
        <f t="shared" si="9"/>
        <v>0</v>
      </c>
      <c r="S227" s="167">
        <f>IF($D227&gt;0,IF(AND(D227&lt;=Identification!$B$13,E227&gt;=Identification!$B$11),0),$M227+$N227)</f>
        <v>0</v>
      </c>
      <c r="T227" s="167">
        <f t="shared" si="11"/>
        <v>0</v>
      </c>
    </row>
    <row r="228" spans="1:20" ht="12.75">
      <c r="A228" s="198"/>
      <c r="B228" s="207" t="s">
        <v>347</v>
      </c>
      <c r="C228" s="199"/>
      <c r="D228" s="163"/>
      <c r="E228" s="163"/>
      <c r="F228" s="164"/>
      <c r="G228" s="162"/>
      <c r="H228" s="165"/>
      <c r="I228" s="162"/>
      <c r="J228" s="165"/>
      <c r="K228" s="162"/>
      <c r="L228" s="162"/>
      <c r="M228" s="264"/>
      <c r="N228" s="264"/>
      <c r="O228" s="265">
        <f t="shared" si="12"/>
        <v>0</v>
      </c>
      <c r="P228" s="218"/>
      <c r="Q228" s="166"/>
      <c r="R228" s="167">
        <f t="shared" si="9"/>
        <v>0</v>
      </c>
      <c r="S228" s="167">
        <f>IF($D228&gt;0,IF(AND(D228&lt;=Identification!$B$13,E228&gt;=Identification!$B$11),0),$M228+$N228)</f>
        <v>0</v>
      </c>
      <c r="T228" s="167">
        <f t="shared" si="11"/>
        <v>0</v>
      </c>
    </row>
    <row r="229" spans="1:20" ht="12.75">
      <c r="A229" s="198"/>
      <c r="B229" s="207" t="s">
        <v>348</v>
      </c>
      <c r="C229" s="199"/>
      <c r="D229" s="163"/>
      <c r="E229" s="163"/>
      <c r="F229" s="164"/>
      <c r="G229" s="162"/>
      <c r="H229" s="165"/>
      <c r="I229" s="162"/>
      <c r="J229" s="165"/>
      <c r="K229" s="162"/>
      <c r="L229" s="162"/>
      <c r="M229" s="264"/>
      <c r="N229" s="264"/>
      <c r="O229" s="265">
        <f t="shared" si="12"/>
        <v>0</v>
      </c>
      <c r="P229" s="218"/>
      <c r="Q229" s="166"/>
      <c r="R229" s="167">
        <f t="shared" si="9"/>
        <v>0</v>
      </c>
      <c r="S229" s="167">
        <f>IF($D229&gt;0,IF(AND(D229&lt;=Identification!$B$13,E229&gt;=Identification!$B$11),0),$M229+$N229)</f>
        <v>0</v>
      </c>
      <c r="T229" s="167">
        <f t="shared" si="11"/>
        <v>0</v>
      </c>
    </row>
    <row r="230" spans="1:20" ht="12.75">
      <c r="A230" s="198"/>
      <c r="B230" s="207" t="s">
        <v>349</v>
      </c>
      <c r="C230" s="199"/>
      <c r="D230" s="163"/>
      <c r="E230" s="163"/>
      <c r="F230" s="164"/>
      <c r="G230" s="162"/>
      <c r="H230" s="165"/>
      <c r="I230" s="162"/>
      <c r="J230" s="165"/>
      <c r="K230" s="162"/>
      <c r="L230" s="162"/>
      <c r="M230" s="264"/>
      <c r="N230" s="264"/>
      <c r="O230" s="265">
        <f t="shared" si="12"/>
        <v>0</v>
      </c>
      <c r="P230" s="218"/>
      <c r="Q230" s="166"/>
      <c r="R230" s="167">
        <f t="shared" si="9"/>
        <v>0</v>
      </c>
      <c r="S230" s="167">
        <f>IF($D230&gt;0,IF(AND(D230&lt;=Identification!$B$13,E230&gt;=Identification!$B$11),0),$M230+$N230)</f>
        <v>0</v>
      </c>
      <c r="T230" s="167">
        <f t="shared" si="11"/>
        <v>0</v>
      </c>
    </row>
    <row r="231" spans="1:20" ht="12.75">
      <c r="A231" s="198"/>
      <c r="B231" s="207" t="s">
        <v>350</v>
      </c>
      <c r="C231" s="199"/>
      <c r="D231" s="163"/>
      <c r="E231" s="163"/>
      <c r="F231" s="164"/>
      <c r="G231" s="162"/>
      <c r="H231" s="165"/>
      <c r="I231" s="162"/>
      <c r="J231" s="165"/>
      <c r="K231" s="162"/>
      <c r="L231" s="162"/>
      <c r="M231" s="264"/>
      <c r="N231" s="264"/>
      <c r="O231" s="265">
        <f t="shared" si="12"/>
        <v>0</v>
      </c>
      <c r="P231" s="218"/>
      <c r="Q231" s="166"/>
      <c r="R231" s="167">
        <f t="shared" si="9"/>
        <v>0</v>
      </c>
      <c r="S231" s="167">
        <f>IF($D231&gt;0,IF(AND(D231&lt;=Identification!$B$13,E231&gt;=Identification!$B$11),0),$M231+$N231)</f>
        <v>0</v>
      </c>
      <c r="T231" s="167">
        <f t="shared" si="11"/>
        <v>0</v>
      </c>
    </row>
    <row r="232" spans="1:20" ht="12.75">
      <c r="A232" s="198"/>
      <c r="B232" s="207" t="s">
        <v>351</v>
      </c>
      <c r="C232" s="199"/>
      <c r="D232" s="163"/>
      <c r="E232" s="163"/>
      <c r="F232" s="164"/>
      <c r="G232" s="162"/>
      <c r="H232" s="165"/>
      <c r="I232" s="162"/>
      <c r="J232" s="165"/>
      <c r="K232" s="162"/>
      <c r="L232" s="162"/>
      <c r="M232" s="264"/>
      <c r="N232" s="264"/>
      <c r="O232" s="265">
        <f t="shared" si="12"/>
        <v>0</v>
      </c>
      <c r="P232" s="218"/>
      <c r="Q232" s="166"/>
      <c r="R232" s="167">
        <f t="shared" si="9"/>
        <v>0</v>
      </c>
      <c r="S232" s="167">
        <f>IF($D232&gt;0,IF(AND(D232&lt;=Identification!$B$13,E232&gt;=Identification!$B$11),0),$M232+$N232)</f>
        <v>0</v>
      </c>
      <c r="T232" s="167">
        <f t="shared" si="11"/>
        <v>0</v>
      </c>
    </row>
    <row r="233" spans="1:20" ht="12.75">
      <c r="A233" s="198"/>
      <c r="B233" s="207" t="s">
        <v>352</v>
      </c>
      <c r="C233" s="199"/>
      <c r="D233" s="163"/>
      <c r="E233" s="163"/>
      <c r="F233" s="164"/>
      <c r="G233" s="162"/>
      <c r="H233" s="165"/>
      <c r="I233" s="162"/>
      <c r="J233" s="165"/>
      <c r="K233" s="162"/>
      <c r="L233" s="162"/>
      <c r="M233" s="264"/>
      <c r="N233" s="264"/>
      <c r="O233" s="265">
        <f t="shared" si="12"/>
        <v>0</v>
      </c>
      <c r="P233" s="218"/>
      <c r="Q233" s="166"/>
      <c r="R233" s="167">
        <f t="shared" si="9"/>
        <v>0</v>
      </c>
      <c r="S233" s="167">
        <f>IF($D233&gt;0,IF(AND(D233&lt;=Identification!$B$13,E233&gt;=Identification!$B$11),0),$M233+$N233)</f>
        <v>0</v>
      </c>
      <c r="T233" s="167">
        <f t="shared" si="11"/>
        <v>0</v>
      </c>
    </row>
    <row r="234" spans="1:20" ht="12.75">
      <c r="A234" s="198"/>
      <c r="B234" s="207" t="s">
        <v>353</v>
      </c>
      <c r="C234" s="199"/>
      <c r="D234" s="163"/>
      <c r="E234" s="163"/>
      <c r="F234" s="164"/>
      <c r="G234" s="162"/>
      <c r="H234" s="165"/>
      <c r="I234" s="162"/>
      <c r="J234" s="165"/>
      <c r="K234" s="162"/>
      <c r="L234" s="162"/>
      <c r="M234" s="264"/>
      <c r="N234" s="264"/>
      <c r="O234" s="265">
        <f t="shared" si="12"/>
        <v>0</v>
      </c>
      <c r="P234" s="218"/>
      <c r="Q234" s="166"/>
      <c r="R234" s="167">
        <f t="shared" si="9"/>
        <v>0</v>
      </c>
      <c r="S234" s="167">
        <f>IF($D234&gt;0,IF(AND(D234&lt;=Identification!$B$13,E234&gt;=Identification!$B$11),0),$M234+$N234)</f>
        <v>0</v>
      </c>
      <c r="T234" s="167">
        <f t="shared" si="11"/>
        <v>0</v>
      </c>
    </row>
    <row r="235" spans="1:20" ht="12.75">
      <c r="A235" s="198"/>
      <c r="B235" s="207" t="s">
        <v>354</v>
      </c>
      <c r="C235" s="199"/>
      <c r="D235" s="163"/>
      <c r="E235" s="163"/>
      <c r="F235" s="164"/>
      <c r="G235" s="162"/>
      <c r="H235" s="165"/>
      <c r="I235" s="162"/>
      <c r="J235" s="165"/>
      <c r="K235" s="162"/>
      <c r="L235" s="162"/>
      <c r="M235" s="264"/>
      <c r="N235" s="264"/>
      <c r="O235" s="265">
        <f t="shared" si="12"/>
        <v>0</v>
      </c>
      <c r="P235" s="218"/>
      <c r="Q235" s="166"/>
      <c r="R235" s="167">
        <f t="shared" si="9"/>
        <v>0</v>
      </c>
      <c r="S235" s="167">
        <f>IF($D235&gt;0,IF(AND(D235&lt;=Identification!$B$13,E235&gt;=Identification!$B$11),0),$M235+$N235)</f>
        <v>0</v>
      </c>
      <c r="T235" s="167">
        <f t="shared" si="11"/>
        <v>0</v>
      </c>
    </row>
    <row r="236" spans="1:20" ht="12.75">
      <c r="A236" s="198"/>
      <c r="B236" s="207" t="s">
        <v>355</v>
      </c>
      <c r="C236" s="199"/>
      <c r="D236" s="163"/>
      <c r="E236" s="163"/>
      <c r="F236" s="164"/>
      <c r="G236" s="162"/>
      <c r="H236" s="165"/>
      <c r="I236" s="162"/>
      <c r="J236" s="165"/>
      <c r="K236" s="162"/>
      <c r="L236" s="162"/>
      <c r="M236" s="264"/>
      <c r="N236" s="264"/>
      <c r="O236" s="265">
        <f t="shared" si="12"/>
        <v>0</v>
      </c>
      <c r="P236" s="218"/>
      <c r="Q236" s="166"/>
      <c r="R236" s="167">
        <f t="shared" si="9"/>
        <v>0</v>
      </c>
      <c r="S236" s="167">
        <f>IF($D236&gt;0,IF(AND(D236&lt;=Identification!$B$13,E236&gt;=Identification!$B$11),0),$M236+$N236)</f>
        <v>0</v>
      </c>
      <c r="T236" s="167">
        <f t="shared" si="11"/>
        <v>0</v>
      </c>
    </row>
    <row r="237" spans="1:20" ht="12.75">
      <c r="A237" s="198"/>
      <c r="B237" s="207" t="s">
        <v>356</v>
      </c>
      <c r="C237" s="199"/>
      <c r="D237" s="163"/>
      <c r="E237" s="163"/>
      <c r="F237" s="164"/>
      <c r="G237" s="162"/>
      <c r="H237" s="165"/>
      <c r="I237" s="162"/>
      <c r="J237" s="165"/>
      <c r="K237" s="162"/>
      <c r="L237" s="162"/>
      <c r="M237" s="264"/>
      <c r="N237" s="264"/>
      <c r="O237" s="265">
        <f t="shared" si="12"/>
        <v>0</v>
      </c>
      <c r="P237" s="218"/>
      <c r="Q237" s="166"/>
      <c r="R237" s="167">
        <f t="shared" si="9"/>
        <v>0</v>
      </c>
      <c r="S237" s="167">
        <f>IF($D237&gt;0,IF(AND(D237&lt;=Identification!$B$13,E237&gt;=Identification!$B$11),0),$M237+$N237)</f>
        <v>0</v>
      </c>
      <c r="T237" s="167">
        <f t="shared" si="11"/>
        <v>0</v>
      </c>
    </row>
    <row r="238" spans="1:20" ht="12.75">
      <c r="A238" s="198"/>
      <c r="B238" s="207" t="s">
        <v>357</v>
      </c>
      <c r="C238" s="199"/>
      <c r="D238" s="163"/>
      <c r="E238" s="163"/>
      <c r="F238" s="164"/>
      <c r="G238" s="162"/>
      <c r="H238" s="165"/>
      <c r="I238" s="162"/>
      <c r="J238" s="165"/>
      <c r="K238" s="162"/>
      <c r="L238" s="162"/>
      <c r="M238" s="264"/>
      <c r="N238" s="264"/>
      <c r="O238" s="265">
        <f t="shared" si="12"/>
        <v>0</v>
      </c>
      <c r="P238" s="218"/>
      <c r="Q238" s="166"/>
      <c r="R238" s="167">
        <f t="shared" si="9"/>
        <v>0</v>
      </c>
      <c r="S238" s="167">
        <f>IF($D238&gt;0,IF(AND(D238&lt;=Identification!$B$13,E238&gt;=Identification!$B$11),0),$M238+$N238)</f>
        <v>0</v>
      </c>
      <c r="T238" s="167">
        <f t="shared" si="11"/>
        <v>0</v>
      </c>
    </row>
    <row r="239" spans="1:20" ht="12.75">
      <c r="A239" s="198"/>
      <c r="B239" s="207" t="s">
        <v>358</v>
      </c>
      <c r="C239" s="199"/>
      <c r="D239" s="163"/>
      <c r="E239" s="163"/>
      <c r="F239" s="164"/>
      <c r="G239" s="162"/>
      <c r="H239" s="165"/>
      <c r="I239" s="162"/>
      <c r="J239" s="165"/>
      <c r="K239" s="162"/>
      <c r="L239" s="162"/>
      <c r="M239" s="264"/>
      <c r="N239" s="264"/>
      <c r="O239" s="265">
        <f t="shared" si="12"/>
        <v>0</v>
      </c>
      <c r="P239" s="218"/>
      <c r="Q239" s="166"/>
      <c r="R239" s="167">
        <f t="shared" si="9"/>
        <v>0</v>
      </c>
      <c r="S239" s="167">
        <f>IF($D239&gt;0,IF(AND(D239&lt;=Identification!$B$13,E239&gt;=Identification!$B$11),0),$M239+$N239)</f>
        <v>0</v>
      </c>
      <c r="T239" s="167">
        <f t="shared" si="11"/>
        <v>0</v>
      </c>
    </row>
    <row r="240" spans="1:20" ht="12.75">
      <c r="A240" s="198"/>
      <c r="B240" s="207" t="s">
        <v>359</v>
      </c>
      <c r="C240" s="199"/>
      <c r="D240" s="163"/>
      <c r="E240" s="163"/>
      <c r="F240" s="164"/>
      <c r="G240" s="162"/>
      <c r="H240" s="165"/>
      <c r="I240" s="162"/>
      <c r="J240" s="165"/>
      <c r="K240" s="162"/>
      <c r="L240" s="162"/>
      <c r="M240" s="264"/>
      <c r="N240" s="264"/>
      <c r="O240" s="265">
        <f t="shared" si="12"/>
        <v>0</v>
      </c>
      <c r="P240" s="218"/>
      <c r="Q240" s="166"/>
      <c r="R240" s="167">
        <f t="shared" si="9"/>
        <v>0</v>
      </c>
      <c r="S240" s="167">
        <f>IF($D240&gt;0,IF(AND(D240&lt;=Identification!$B$13,E240&gt;=Identification!$B$11),0),$M240+$N240)</f>
        <v>0</v>
      </c>
      <c r="T240" s="167">
        <f t="shared" si="11"/>
        <v>0</v>
      </c>
    </row>
    <row r="241" spans="1:20" ht="12.75">
      <c r="A241" s="198"/>
      <c r="B241" s="207" t="s">
        <v>360</v>
      </c>
      <c r="C241" s="199"/>
      <c r="D241" s="163"/>
      <c r="E241" s="163"/>
      <c r="F241" s="164"/>
      <c r="G241" s="162"/>
      <c r="H241" s="165"/>
      <c r="I241" s="162"/>
      <c r="J241" s="165"/>
      <c r="K241" s="162"/>
      <c r="L241" s="162"/>
      <c r="M241" s="264"/>
      <c r="N241" s="264"/>
      <c r="O241" s="265">
        <f t="shared" si="12"/>
        <v>0</v>
      </c>
      <c r="P241" s="218"/>
      <c r="Q241" s="166"/>
      <c r="R241" s="167">
        <f t="shared" si="9"/>
        <v>0</v>
      </c>
      <c r="S241" s="167">
        <f>IF($D241&gt;0,IF(AND(D241&lt;=Identification!$B$13,E241&gt;=Identification!$B$11),0),$M241+$N241)</f>
        <v>0</v>
      </c>
      <c r="T241" s="167">
        <f t="shared" si="11"/>
        <v>0</v>
      </c>
    </row>
    <row r="242" spans="1:20" ht="12.75">
      <c r="A242" s="198"/>
      <c r="B242" s="207" t="s">
        <v>361</v>
      </c>
      <c r="C242" s="199"/>
      <c r="D242" s="163"/>
      <c r="E242" s="163"/>
      <c r="F242" s="164"/>
      <c r="G242" s="162"/>
      <c r="H242" s="165"/>
      <c r="I242" s="162"/>
      <c r="J242" s="165"/>
      <c r="K242" s="162"/>
      <c r="L242" s="162"/>
      <c r="M242" s="264"/>
      <c r="N242" s="264"/>
      <c r="O242" s="265">
        <f t="shared" si="12"/>
        <v>0</v>
      </c>
      <c r="P242" s="218"/>
      <c r="Q242" s="166"/>
      <c r="R242" s="167">
        <f t="shared" si="9"/>
        <v>0</v>
      </c>
      <c r="S242" s="167">
        <f>IF($D242&gt;0,IF(AND(D242&lt;=Identification!$B$13,E242&gt;=Identification!$B$11),0),$M242+$N242)</f>
        <v>0</v>
      </c>
      <c r="T242" s="167">
        <f t="shared" si="11"/>
        <v>0</v>
      </c>
    </row>
    <row r="243" spans="1:20" ht="12.75">
      <c r="A243" s="198"/>
      <c r="B243" s="207" t="s">
        <v>362</v>
      </c>
      <c r="C243" s="199"/>
      <c r="D243" s="163"/>
      <c r="E243" s="163"/>
      <c r="F243" s="164"/>
      <c r="G243" s="162"/>
      <c r="H243" s="165"/>
      <c r="I243" s="162"/>
      <c r="J243" s="165"/>
      <c r="K243" s="162"/>
      <c r="L243" s="162"/>
      <c r="M243" s="264"/>
      <c r="N243" s="264"/>
      <c r="O243" s="265">
        <f t="shared" si="12"/>
        <v>0</v>
      </c>
      <c r="P243" s="218"/>
      <c r="Q243" s="166"/>
      <c r="R243" s="167">
        <f t="shared" si="9"/>
        <v>0</v>
      </c>
      <c r="S243" s="167">
        <f>IF($D243&gt;0,IF(AND(D243&lt;=Identification!$B$13,E243&gt;=Identification!$B$11),0),$M243+$N243)</f>
        <v>0</v>
      </c>
      <c r="T243" s="167">
        <f t="shared" si="11"/>
        <v>0</v>
      </c>
    </row>
    <row r="244" spans="1:20" ht="12.75">
      <c r="A244" s="198"/>
      <c r="B244" s="207" t="s">
        <v>363</v>
      </c>
      <c r="C244" s="199"/>
      <c r="D244" s="163"/>
      <c r="E244" s="163"/>
      <c r="F244" s="164"/>
      <c r="G244" s="162"/>
      <c r="H244" s="165"/>
      <c r="I244" s="162"/>
      <c r="J244" s="165"/>
      <c r="K244" s="162"/>
      <c r="L244" s="162"/>
      <c r="M244" s="264"/>
      <c r="N244" s="264"/>
      <c r="O244" s="265">
        <f t="shared" si="12"/>
        <v>0</v>
      </c>
      <c r="P244" s="218"/>
      <c r="Q244" s="166"/>
      <c r="R244" s="167">
        <f t="shared" si="9"/>
        <v>0</v>
      </c>
      <c r="S244" s="167">
        <f>IF($D244&gt;0,IF(AND(D244&lt;=Identification!$B$13,E244&gt;=Identification!$B$11),0),$M244+$N244)</f>
        <v>0</v>
      </c>
      <c r="T244" s="167">
        <f t="shared" si="11"/>
        <v>0</v>
      </c>
    </row>
    <row r="245" spans="1:20" ht="12.75">
      <c r="A245" s="198"/>
      <c r="B245" s="207" t="s">
        <v>364</v>
      </c>
      <c r="C245" s="199"/>
      <c r="D245" s="163"/>
      <c r="E245" s="163"/>
      <c r="F245" s="164"/>
      <c r="G245" s="162"/>
      <c r="H245" s="165"/>
      <c r="I245" s="162"/>
      <c r="J245" s="165"/>
      <c r="K245" s="162"/>
      <c r="L245" s="162"/>
      <c r="M245" s="264"/>
      <c r="N245" s="264"/>
      <c r="O245" s="265">
        <f t="shared" si="12"/>
        <v>0</v>
      </c>
      <c r="P245" s="218"/>
      <c r="Q245" s="166"/>
      <c r="R245" s="167">
        <f t="shared" si="9"/>
        <v>0</v>
      </c>
      <c r="S245" s="167">
        <f>IF($D245&gt;0,IF(AND(D245&lt;=Identification!$B$13,E245&gt;=Identification!$B$11),0),$M245+$N245)</f>
        <v>0</v>
      </c>
      <c r="T245" s="167">
        <f t="shared" si="11"/>
        <v>0</v>
      </c>
    </row>
    <row r="246" spans="1:20" ht="12.75">
      <c r="A246" s="198"/>
      <c r="B246" s="207" t="s">
        <v>365</v>
      </c>
      <c r="C246" s="199"/>
      <c r="D246" s="163"/>
      <c r="E246" s="163"/>
      <c r="F246" s="164"/>
      <c r="G246" s="162"/>
      <c r="H246" s="165"/>
      <c r="I246" s="162"/>
      <c r="J246" s="165"/>
      <c r="K246" s="162"/>
      <c r="L246" s="162"/>
      <c r="M246" s="264"/>
      <c r="N246" s="264"/>
      <c r="O246" s="265">
        <f t="shared" si="12"/>
        <v>0</v>
      </c>
      <c r="P246" s="218"/>
      <c r="Q246" s="166"/>
      <c r="R246" s="167">
        <f t="shared" si="9"/>
        <v>0</v>
      </c>
      <c r="S246" s="167">
        <f>IF($D246&gt;0,IF(AND(D246&lt;=Identification!$B$13,E246&gt;=Identification!$B$11),0),$M246+$N246)</f>
        <v>0</v>
      </c>
      <c r="T246" s="167">
        <f t="shared" si="11"/>
        <v>0</v>
      </c>
    </row>
    <row r="247" spans="1:20" ht="12.75">
      <c r="A247" s="198"/>
      <c r="B247" s="207" t="s">
        <v>366</v>
      </c>
      <c r="C247" s="199"/>
      <c r="D247" s="163"/>
      <c r="E247" s="163"/>
      <c r="F247" s="164"/>
      <c r="G247" s="162"/>
      <c r="H247" s="165"/>
      <c r="I247" s="162"/>
      <c r="J247" s="165"/>
      <c r="K247" s="162"/>
      <c r="L247" s="162"/>
      <c r="M247" s="264"/>
      <c r="N247" s="264"/>
      <c r="O247" s="265">
        <f t="shared" si="12"/>
        <v>0</v>
      </c>
      <c r="P247" s="218"/>
      <c r="Q247" s="166"/>
      <c r="R247" s="167">
        <f t="shared" si="9"/>
        <v>0</v>
      </c>
      <c r="S247" s="167">
        <f>IF($D247&gt;0,IF(AND(D247&lt;=Identification!$B$13,E247&gt;=Identification!$B$11),0),$M247+$N247)</f>
        <v>0</v>
      </c>
      <c r="T247" s="167">
        <f t="shared" si="11"/>
        <v>0</v>
      </c>
    </row>
    <row r="248" spans="1:20" ht="12.75">
      <c r="A248" s="198"/>
      <c r="B248" s="207" t="s">
        <v>367</v>
      </c>
      <c r="C248" s="199"/>
      <c r="D248" s="163"/>
      <c r="E248" s="163"/>
      <c r="F248" s="164"/>
      <c r="G248" s="162"/>
      <c r="H248" s="165"/>
      <c r="I248" s="162"/>
      <c r="J248" s="165"/>
      <c r="K248" s="162"/>
      <c r="L248" s="162"/>
      <c r="M248" s="264"/>
      <c r="N248" s="264"/>
      <c r="O248" s="265">
        <f t="shared" si="12"/>
        <v>0</v>
      </c>
      <c r="P248" s="218"/>
      <c r="Q248" s="166"/>
      <c r="R248" s="167">
        <f t="shared" si="9"/>
        <v>0</v>
      </c>
      <c r="S248" s="167">
        <f>IF($D248&gt;0,IF(AND(D248&lt;=Identification!$B$13,E248&gt;=Identification!$B$11),0),$M248+$N248)</f>
        <v>0</v>
      </c>
      <c r="T248" s="167">
        <f t="shared" si="11"/>
        <v>0</v>
      </c>
    </row>
    <row r="249" spans="1:20" ht="12.75">
      <c r="A249" s="198"/>
      <c r="B249" s="207" t="s">
        <v>368</v>
      </c>
      <c r="C249" s="199"/>
      <c r="D249" s="163"/>
      <c r="E249" s="163"/>
      <c r="F249" s="164"/>
      <c r="G249" s="162"/>
      <c r="H249" s="165"/>
      <c r="I249" s="162"/>
      <c r="J249" s="165"/>
      <c r="K249" s="162"/>
      <c r="L249" s="162"/>
      <c r="M249" s="264"/>
      <c r="N249" s="264"/>
      <c r="O249" s="265">
        <f t="shared" si="12"/>
        <v>0</v>
      </c>
      <c r="P249" s="218"/>
      <c r="Q249" s="166"/>
      <c r="R249" s="167">
        <f t="shared" si="9"/>
        <v>0</v>
      </c>
      <c r="S249" s="167">
        <f>IF($D249&gt;0,IF(AND(D249&lt;=Identification!$B$13,E249&gt;=Identification!$B$11),0),$M249+$N249)</f>
        <v>0</v>
      </c>
      <c r="T249" s="167">
        <f t="shared" si="11"/>
        <v>0</v>
      </c>
    </row>
    <row r="250" spans="1:20" ht="12.75">
      <c r="A250" s="198"/>
      <c r="B250" s="207" t="s">
        <v>369</v>
      </c>
      <c r="C250" s="199"/>
      <c r="D250" s="163"/>
      <c r="E250" s="163"/>
      <c r="F250" s="164"/>
      <c r="G250" s="162"/>
      <c r="H250" s="165"/>
      <c r="I250" s="162"/>
      <c r="J250" s="165"/>
      <c r="K250" s="162"/>
      <c r="L250" s="162"/>
      <c r="M250" s="264"/>
      <c r="N250" s="264"/>
      <c r="O250" s="265">
        <f t="shared" si="12"/>
        <v>0</v>
      </c>
      <c r="P250" s="218"/>
      <c r="Q250" s="166"/>
      <c r="R250" s="167">
        <f t="shared" si="9"/>
        <v>0</v>
      </c>
      <c r="S250" s="167">
        <f>IF($D250&gt;0,IF(AND(D250&lt;=Identification!$B$13,E250&gt;=Identification!$B$11),0),$M250+$N250)</f>
        <v>0</v>
      </c>
      <c r="T250" s="167">
        <f t="shared" si="11"/>
        <v>0</v>
      </c>
    </row>
    <row r="251" spans="1:20" ht="12.75">
      <c r="A251" s="198"/>
      <c r="B251" s="207" t="s">
        <v>370</v>
      </c>
      <c r="C251" s="199"/>
      <c r="D251" s="163"/>
      <c r="E251" s="163"/>
      <c r="F251" s="164"/>
      <c r="G251" s="162"/>
      <c r="H251" s="165"/>
      <c r="I251" s="162"/>
      <c r="J251" s="165"/>
      <c r="K251" s="162"/>
      <c r="L251" s="162"/>
      <c r="M251" s="264"/>
      <c r="N251" s="264"/>
      <c r="O251" s="265">
        <f t="shared" si="12"/>
        <v>0</v>
      </c>
      <c r="P251" s="218"/>
      <c r="Q251" s="166"/>
      <c r="R251" s="167">
        <f t="shared" si="9"/>
        <v>0</v>
      </c>
      <c r="S251" s="167">
        <f>IF($D251&gt;0,IF(AND(D251&lt;=Identification!$B$13,E251&gt;=Identification!$B$11),0),$M251+$N251)</f>
        <v>0</v>
      </c>
      <c r="T251" s="167">
        <f t="shared" si="11"/>
        <v>0</v>
      </c>
    </row>
    <row r="252" spans="1:20" ht="12.75">
      <c r="A252" s="198"/>
      <c r="B252" s="207" t="s">
        <v>371</v>
      </c>
      <c r="C252" s="199"/>
      <c r="D252" s="163"/>
      <c r="E252" s="163"/>
      <c r="F252" s="164"/>
      <c r="G252" s="162"/>
      <c r="H252" s="165"/>
      <c r="I252" s="162"/>
      <c r="J252" s="165"/>
      <c r="K252" s="162"/>
      <c r="L252" s="162"/>
      <c r="M252" s="264"/>
      <c r="N252" s="264"/>
      <c r="O252" s="265">
        <f t="shared" si="12"/>
        <v>0</v>
      </c>
      <c r="P252" s="218"/>
      <c r="Q252" s="166"/>
      <c r="R252" s="167">
        <f t="shared" si="9"/>
        <v>0</v>
      </c>
      <c r="S252" s="167">
        <f>IF($D252&gt;0,IF(AND(D252&lt;=Identification!$B$13,E252&gt;=Identification!$B$11),0),$M252+$N252)</f>
        <v>0</v>
      </c>
      <c r="T252" s="167">
        <f t="shared" si="11"/>
        <v>0</v>
      </c>
    </row>
    <row r="253" spans="1:20" ht="12.75">
      <c r="A253" s="198"/>
      <c r="B253" s="207" t="s">
        <v>372</v>
      </c>
      <c r="C253" s="199"/>
      <c r="D253" s="163"/>
      <c r="E253" s="163"/>
      <c r="F253" s="164"/>
      <c r="G253" s="162"/>
      <c r="H253" s="165"/>
      <c r="I253" s="162"/>
      <c r="J253" s="165"/>
      <c r="K253" s="162"/>
      <c r="L253" s="162"/>
      <c r="M253" s="264"/>
      <c r="N253" s="264"/>
      <c r="O253" s="265">
        <f t="shared" si="12"/>
        <v>0</v>
      </c>
      <c r="P253" s="218"/>
      <c r="Q253" s="166"/>
      <c r="R253" s="167">
        <f t="shared" si="9"/>
        <v>0</v>
      </c>
      <c r="S253" s="167">
        <f>IF($D253&gt;0,IF(AND(D253&lt;=Identification!$B$13,E253&gt;=Identification!$B$11),0),$M253+$N253)</f>
        <v>0</v>
      </c>
      <c r="T253" s="167">
        <f t="shared" si="11"/>
        <v>0</v>
      </c>
    </row>
    <row r="254" spans="1:20" ht="12.75">
      <c r="A254" s="198"/>
      <c r="B254" s="207" t="s">
        <v>373</v>
      </c>
      <c r="C254" s="199"/>
      <c r="D254" s="163"/>
      <c r="E254" s="163"/>
      <c r="F254" s="164"/>
      <c r="G254" s="162"/>
      <c r="H254" s="165"/>
      <c r="I254" s="162"/>
      <c r="J254" s="165"/>
      <c r="K254" s="162"/>
      <c r="L254" s="162"/>
      <c r="M254" s="264"/>
      <c r="N254" s="264"/>
      <c r="O254" s="265">
        <f t="shared" si="12"/>
        <v>0</v>
      </c>
      <c r="P254" s="218"/>
      <c r="Q254" s="166"/>
      <c r="R254" s="167">
        <f t="shared" si="9"/>
        <v>0</v>
      </c>
      <c r="S254" s="167">
        <f>IF($D254&gt;0,IF(AND(D254&lt;=Identification!$B$13,E254&gt;=Identification!$B$11),0),$M254+$N254)</f>
        <v>0</v>
      </c>
      <c r="T254" s="167">
        <f t="shared" si="11"/>
        <v>0</v>
      </c>
    </row>
    <row r="255" spans="1:20" ht="12.75">
      <c r="A255" s="198"/>
      <c r="B255" s="207" t="s">
        <v>374</v>
      </c>
      <c r="C255" s="199"/>
      <c r="D255" s="163"/>
      <c r="E255" s="163"/>
      <c r="F255" s="164"/>
      <c r="G255" s="162"/>
      <c r="H255" s="165"/>
      <c r="I255" s="162"/>
      <c r="J255" s="165"/>
      <c r="K255" s="162"/>
      <c r="L255" s="162"/>
      <c r="M255" s="264"/>
      <c r="N255" s="264"/>
      <c r="O255" s="265">
        <f t="shared" si="12"/>
        <v>0</v>
      </c>
      <c r="P255" s="218"/>
      <c r="Q255" s="166"/>
      <c r="R255" s="167">
        <f t="shared" si="9"/>
        <v>0</v>
      </c>
      <c r="S255" s="167">
        <f>IF($D255&gt;0,IF(AND(D255&lt;=Identification!$B$13,E255&gt;=Identification!$B$11),0),$M255+$N255)</f>
        <v>0</v>
      </c>
      <c r="T255" s="167">
        <f t="shared" si="11"/>
        <v>0</v>
      </c>
    </row>
    <row r="256" spans="1:20" ht="12.75">
      <c r="A256" s="198"/>
      <c r="B256" s="207" t="s">
        <v>375</v>
      </c>
      <c r="C256" s="199"/>
      <c r="D256" s="163"/>
      <c r="E256" s="163"/>
      <c r="F256" s="164"/>
      <c r="G256" s="162"/>
      <c r="H256" s="165"/>
      <c r="I256" s="162"/>
      <c r="J256" s="165"/>
      <c r="K256" s="162"/>
      <c r="L256" s="162"/>
      <c r="M256" s="264"/>
      <c r="N256" s="264"/>
      <c r="O256" s="265">
        <f t="shared" si="12"/>
        <v>0</v>
      </c>
      <c r="P256" s="218"/>
      <c r="Q256" s="166"/>
      <c r="R256" s="167">
        <f t="shared" si="9"/>
        <v>0</v>
      </c>
      <c r="S256" s="167">
        <f>IF($D256&gt;0,IF(AND(D256&lt;=Identification!$B$13,E256&gt;=Identification!$B$11),0),$M256+$N256)</f>
        <v>0</v>
      </c>
      <c r="T256" s="167">
        <f t="shared" si="11"/>
        <v>0</v>
      </c>
    </row>
    <row r="257" spans="1:20" ht="12.75">
      <c r="A257" s="198"/>
      <c r="B257" s="207" t="s">
        <v>376</v>
      </c>
      <c r="C257" s="199"/>
      <c r="D257" s="163"/>
      <c r="E257" s="163"/>
      <c r="F257" s="164"/>
      <c r="G257" s="162"/>
      <c r="H257" s="165"/>
      <c r="I257" s="162"/>
      <c r="J257" s="165"/>
      <c r="K257" s="162"/>
      <c r="L257" s="162"/>
      <c r="M257" s="264"/>
      <c r="N257" s="264"/>
      <c r="O257" s="265">
        <f t="shared" si="12"/>
        <v>0</v>
      </c>
      <c r="P257" s="218"/>
      <c r="Q257" s="166"/>
      <c r="R257" s="167">
        <f t="shared" si="9"/>
        <v>0</v>
      </c>
      <c r="S257" s="167">
        <f>IF($D257&gt;0,IF(AND(D257&lt;=Identification!$B$13,E257&gt;=Identification!$B$11),0),$M257+$N257)</f>
        <v>0</v>
      </c>
      <c r="T257" s="167">
        <f t="shared" si="11"/>
        <v>0</v>
      </c>
    </row>
    <row r="258" spans="1:20" ht="12.75">
      <c r="A258" s="198"/>
      <c r="B258" s="207" t="s">
        <v>377</v>
      </c>
      <c r="C258" s="199"/>
      <c r="D258" s="163"/>
      <c r="E258" s="163"/>
      <c r="F258" s="164"/>
      <c r="G258" s="162"/>
      <c r="H258" s="165"/>
      <c r="I258" s="162"/>
      <c r="J258" s="165"/>
      <c r="K258" s="162"/>
      <c r="L258" s="162"/>
      <c r="M258" s="264"/>
      <c r="N258" s="264"/>
      <c r="O258" s="265">
        <f t="shared" si="12"/>
        <v>0</v>
      </c>
      <c r="P258" s="218"/>
      <c r="Q258" s="166"/>
      <c r="R258" s="167">
        <f t="shared" si="9"/>
        <v>0</v>
      </c>
      <c r="S258" s="167">
        <f>IF($D258&gt;0,IF(AND(D258&lt;=Identification!$B$13,E258&gt;=Identification!$B$11),0),$M258+$N258)</f>
        <v>0</v>
      </c>
      <c r="T258" s="167">
        <f t="shared" si="11"/>
        <v>0</v>
      </c>
    </row>
    <row r="259" spans="1:20" ht="12.75">
      <c r="A259" s="198"/>
      <c r="B259" s="207" t="s">
        <v>378</v>
      </c>
      <c r="C259" s="199"/>
      <c r="D259" s="163"/>
      <c r="E259" s="163"/>
      <c r="F259" s="164"/>
      <c r="G259" s="162"/>
      <c r="H259" s="165"/>
      <c r="I259" s="162"/>
      <c r="J259" s="165"/>
      <c r="K259" s="162"/>
      <c r="L259" s="162"/>
      <c r="M259" s="264"/>
      <c r="N259" s="264"/>
      <c r="O259" s="265">
        <f t="shared" si="12"/>
        <v>0</v>
      </c>
      <c r="P259" s="218"/>
      <c r="Q259" s="166"/>
      <c r="R259" s="167">
        <f t="shared" si="9"/>
        <v>0</v>
      </c>
      <c r="S259" s="167">
        <f>IF($D259&gt;0,IF(AND(D259&lt;=Identification!$B$13,E259&gt;=Identification!$B$11),0),$M259+$N259)</f>
        <v>0</v>
      </c>
      <c r="T259" s="167">
        <f t="shared" si="11"/>
        <v>0</v>
      </c>
    </row>
    <row r="260" spans="1:20" ht="12.75">
      <c r="A260" s="198"/>
      <c r="B260" s="207" t="s">
        <v>379</v>
      </c>
      <c r="C260" s="199"/>
      <c r="D260" s="163"/>
      <c r="E260" s="163"/>
      <c r="F260" s="164"/>
      <c r="G260" s="162"/>
      <c r="H260" s="165"/>
      <c r="I260" s="162"/>
      <c r="J260" s="165"/>
      <c r="K260" s="162"/>
      <c r="L260" s="162"/>
      <c r="M260" s="264"/>
      <c r="N260" s="264"/>
      <c r="O260" s="265">
        <f t="shared" si="12"/>
        <v>0</v>
      </c>
      <c r="P260" s="218"/>
      <c r="Q260" s="166"/>
      <c r="R260" s="167">
        <f t="shared" si="9"/>
        <v>0</v>
      </c>
      <c r="S260" s="167">
        <f>IF($D260&gt;0,IF(AND(D260&lt;=Identification!$B$13,E260&gt;=Identification!$B$11),0),$M260+$N260)</f>
        <v>0</v>
      </c>
      <c r="T260" s="167">
        <f t="shared" si="11"/>
        <v>0</v>
      </c>
    </row>
    <row r="261" spans="1:20" ht="12.75">
      <c r="A261" s="198"/>
      <c r="B261" s="207" t="s">
        <v>380</v>
      </c>
      <c r="C261" s="199"/>
      <c r="D261" s="163"/>
      <c r="E261" s="163"/>
      <c r="F261" s="164"/>
      <c r="G261" s="162"/>
      <c r="H261" s="165"/>
      <c r="I261" s="162"/>
      <c r="J261" s="165"/>
      <c r="K261" s="162"/>
      <c r="L261" s="162"/>
      <c r="M261" s="264"/>
      <c r="N261" s="264"/>
      <c r="O261" s="265">
        <f t="shared" si="12"/>
        <v>0</v>
      </c>
      <c r="P261" s="218"/>
      <c r="Q261" s="166"/>
      <c r="R261" s="167">
        <f t="shared" si="9"/>
        <v>0</v>
      </c>
      <c r="S261" s="167">
        <f>IF($D261&gt;0,IF(AND(D261&lt;=Identification!$B$13,E261&gt;=Identification!$B$11),0),$M261+$N261)</f>
        <v>0</v>
      </c>
      <c r="T261" s="167">
        <f t="shared" si="11"/>
        <v>0</v>
      </c>
    </row>
    <row r="262" spans="1:20" ht="12.75">
      <c r="A262" s="198"/>
      <c r="B262" s="207" t="s">
        <v>381</v>
      </c>
      <c r="C262" s="199"/>
      <c r="D262" s="163"/>
      <c r="E262" s="163"/>
      <c r="F262" s="164"/>
      <c r="G262" s="162"/>
      <c r="H262" s="165"/>
      <c r="I262" s="162"/>
      <c r="J262" s="165"/>
      <c r="K262" s="162"/>
      <c r="L262" s="162"/>
      <c r="M262" s="264"/>
      <c r="N262" s="264"/>
      <c r="O262" s="265">
        <f t="shared" si="12"/>
        <v>0</v>
      </c>
      <c r="P262" s="218"/>
      <c r="Q262" s="166"/>
      <c r="R262" s="167">
        <f t="shared" si="9"/>
        <v>0</v>
      </c>
      <c r="S262" s="167">
        <f>IF($D262&gt;0,IF(AND(D262&lt;=Identification!$B$13,E262&gt;=Identification!$B$11),0),$M262+$N262)</f>
        <v>0</v>
      </c>
      <c r="T262" s="167">
        <f t="shared" si="11"/>
        <v>0</v>
      </c>
    </row>
    <row r="263" spans="1:20" ht="12.75">
      <c r="A263" s="198"/>
      <c r="B263" s="207" t="s">
        <v>382</v>
      </c>
      <c r="C263" s="199"/>
      <c r="D263" s="163"/>
      <c r="E263" s="163"/>
      <c r="F263" s="164"/>
      <c r="G263" s="162"/>
      <c r="H263" s="165"/>
      <c r="I263" s="162"/>
      <c r="J263" s="165"/>
      <c r="K263" s="162"/>
      <c r="L263" s="162"/>
      <c r="M263" s="264"/>
      <c r="N263" s="264"/>
      <c r="O263" s="265">
        <f t="shared" si="12"/>
        <v>0</v>
      </c>
      <c r="P263" s="218"/>
      <c r="Q263" s="166"/>
      <c r="R263" s="167">
        <f t="shared" si="9"/>
        <v>0</v>
      </c>
      <c r="S263" s="167">
        <f>IF($D263&gt;0,IF(AND(D263&lt;=Identification!$B$13,E263&gt;=Identification!$B$11),0),$M263+$N263)</f>
        <v>0</v>
      </c>
      <c r="T263" s="167">
        <f t="shared" si="11"/>
        <v>0</v>
      </c>
    </row>
    <row r="264" spans="1:20" ht="12.75">
      <c r="A264" s="198"/>
      <c r="B264" s="207" t="s">
        <v>383</v>
      </c>
      <c r="C264" s="199"/>
      <c r="D264" s="163"/>
      <c r="E264" s="163"/>
      <c r="F264" s="164"/>
      <c r="G264" s="162"/>
      <c r="H264" s="165"/>
      <c r="I264" s="162"/>
      <c r="J264" s="165"/>
      <c r="K264" s="162"/>
      <c r="L264" s="162"/>
      <c r="M264" s="264"/>
      <c r="N264" s="264"/>
      <c r="O264" s="265">
        <f t="shared" si="12"/>
        <v>0</v>
      </c>
      <c r="P264" s="218"/>
      <c r="Q264" s="166"/>
      <c r="R264" s="167">
        <f t="shared" si="9"/>
        <v>0</v>
      </c>
      <c r="S264" s="167">
        <f>IF($D264&gt;0,IF(AND(D264&lt;=Identification!$B$13,E264&gt;=Identification!$B$11),0),$M264+$N264)</f>
        <v>0</v>
      </c>
      <c r="T264" s="167">
        <f t="shared" si="11"/>
        <v>0</v>
      </c>
    </row>
    <row r="265" spans="1:20" ht="12.75">
      <c r="A265" s="198"/>
      <c r="B265" s="207" t="s">
        <v>384</v>
      </c>
      <c r="C265" s="199"/>
      <c r="D265" s="163"/>
      <c r="E265" s="163"/>
      <c r="F265" s="164"/>
      <c r="G265" s="162"/>
      <c r="H265" s="165"/>
      <c r="I265" s="162"/>
      <c r="J265" s="165"/>
      <c r="K265" s="162"/>
      <c r="L265" s="162"/>
      <c r="M265" s="264"/>
      <c r="N265" s="264"/>
      <c r="O265" s="265">
        <f t="shared" si="12"/>
        <v>0</v>
      </c>
      <c r="P265" s="218"/>
      <c r="Q265" s="166"/>
      <c r="R265" s="167">
        <f t="shared" si="9"/>
        <v>0</v>
      </c>
      <c r="S265" s="167">
        <f>IF($D265&gt;0,IF(AND(D265&lt;=Identification!$B$13,E265&gt;=Identification!$B$11),0),$M265+$N265)</f>
        <v>0</v>
      </c>
      <c r="T265" s="167">
        <f t="shared" si="11"/>
        <v>0</v>
      </c>
    </row>
    <row r="266" spans="1:20" ht="12.75">
      <c r="A266" s="198"/>
      <c r="B266" s="207" t="s">
        <v>385</v>
      </c>
      <c r="C266" s="199"/>
      <c r="D266" s="163"/>
      <c r="E266" s="163"/>
      <c r="F266" s="164"/>
      <c r="G266" s="162"/>
      <c r="H266" s="165"/>
      <c r="I266" s="162"/>
      <c r="J266" s="165"/>
      <c r="K266" s="162"/>
      <c r="L266" s="162"/>
      <c r="M266" s="264"/>
      <c r="N266" s="264"/>
      <c r="O266" s="265">
        <f t="shared" si="12"/>
        <v>0</v>
      </c>
      <c r="P266" s="218"/>
      <c r="Q266" s="166"/>
      <c r="R266" s="167">
        <f t="shared" si="9"/>
        <v>0</v>
      </c>
      <c r="S266" s="167">
        <f>IF($D266&gt;0,IF(AND(D266&lt;=Identification!$B$13,E266&gt;=Identification!$B$11),0),$M266+$N266)</f>
        <v>0</v>
      </c>
      <c r="T266" s="167">
        <f t="shared" si="11"/>
        <v>0</v>
      </c>
    </row>
    <row r="267" spans="1:20" ht="12.75">
      <c r="A267" s="198"/>
      <c r="B267" s="207" t="s">
        <v>386</v>
      </c>
      <c r="C267" s="199"/>
      <c r="D267" s="163"/>
      <c r="E267" s="163"/>
      <c r="F267" s="164"/>
      <c r="G267" s="162"/>
      <c r="H267" s="165"/>
      <c r="I267" s="162"/>
      <c r="J267" s="165"/>
      <c r="K267" s="162"/>
      <c r="L267" s="162"/>
      <c r="M267" s="264"/>
      <c r="N267" s="264"/>
      <c r="O267" s="265">
        <f t="shared" si="12"/>
        <v>0</v>
      </c>
      <c r="P267" s="218"/>
      <c r="Q267" s="166"/>
      <c r="R267" s="167">
        <f t="shared" si="9"/>
        <v>0</v>
      </c>
      <c r="S267" s="167">
        <f>IF($D267&gt;0,IF(AND(D267&lt;=Identification!$B$13,E267&gt;=Identification!$B$11),0),$M267+$N267)</f>
        <v>0</v>
      </c>
      <c r="T267" s="167">
        <f t="shared" si="11"/>
        <v>0</v>
      </c>
    </row>
    <row r="268" spans="1:20" ht="12.75">
      <c r="A268" s="198"/>
      <c r="B268" s="207" t="s">
        <v>387</v>
      </c>
      <c r="C268" s="199"/>
      <c r="D268" s="163"/>
      <c r="E268" s="163"/>
      <c r="F268" s="164"/>
      <c r="G268" s="162"/>
      <c r="H268" s="165"/>
      <c r="I268" s="162"/>
      <c r="J268" s="165"/>
      <c r="K268" s="162"/>
      <c r="L268" s="162"/>
      <c r="M268" s="264"/>
      <c r="N268" s="264"/>
      <c r="O268" s="265">
        <f t="shared" si="12"/>
        <v>0</v>
      </c>
      <c r="P268" s="218"/>
      <c r="Q268" s="166"/>
      <c r="R268" s="167">
        <f t="shared" si="9"/>
        <v>0</v>
      </c>
      <c r="S268" s="167">
        <f>IF($D268&gt;0,IF(AND(D268&lt;=Identification!$B$13,E268&gt;=Identification!$B$11),0),$M268+$N268)</f>
        <v>0</v>
      </c>
      <c r="T268" s="167">
        <f t="shared" si="11"/>
        <v>0</v>
      </c>
    </row>
    <row r="269" spans="1:20" ht="12.75">
      <c r="A269" s="198"/>
      <c r="B269" s="207" t="s">
        <v>388</v>
      </c>
      <c r="C269" s="199"/>
      <c r="D269" s="163"/>
      <c r="E269" s="163"/>
      <c r="F269" s="164"/>
      <c r="G269" s="162"/>
      <c r="H269" s="165"/>
      <c r="I269" s="162"/>
      <c r="J269" s="165"/>
      <c r="K269" s="162"/>
      <c r="L269" s="162"/>
      <c r="M269" s="264"/>
      <c r="N269" s="264"/>
      <c r="O269" s="265">
        <f t="shared" si="12"/>
        <v>0</v>
      </c>
      <c r="P269" s="218"/>
      <c r="Q269" s="166"/>
      <c r="R269" s="167">
        <f t="shared" si="9"/>
        <v>0</v>
      </c>
      <c r="S269" s="167">
        <f>IF($D269&gt;0,IF(AND(D269&lt;=Identification!$B$13,E269&gt;=Identification!$B$11),0),$M269+$N269)</f>
        <v>0</v>
      </c>
      <c r="T269" s="167">
        <f t="shared" si="11"/>
        <v>0</v>
      </c>
    </row>
    <row r="270" spans="1:20" ht="12.75">
      <c r="A270" s="198"/>
      <c r="B270" s="207" t="s">
        <v>389</v>
      </c>
      <c r="C270" s="199"/>
      <c r="D270" s="163"/>
      <c r="E270" s="163"/>
      <c r="F270" s="164"/>
      <c r="G270" s="162"/>
      <c r="H270" s="165"/>
      <c r="I270" s="162"/>
      <c r="J270" s="165"/>
      <c r="K270" s="162"/>
      <c r="L270" s="162"/>
      <c r="M270" s="264"/>
      <c r="N270" s="264"/>
      <c r="O270" s="265">
        <f t="shared" si="12"/>
        <v>0</v>
      </c>
      <c r="P270" s="218"/>
      <c r="Q270" s="166"/>
      <c r="R270" s="167">
        <f t="shared" si="9"/>
        <v>0</v>
      </c>
      <c r="S270" s="167">
        <f>IF($D270&gt;0,IF(AND(D270&lt;=Identification!$B$13,E270&gt;=Identification!$B$11),0),$M270+$N270)</f>
        <v>0</v>
      </c>
      <c r="T270" s="167">
        <f t="shared" si="11"/>
        <v>0</v>
      </c>
    </row>
    <row r="271" spans="1:20" ht="12.75">
      <c r="A271" s="198"/>
      <c r="B271" s="207" t="s">
        <v>390</v>
      </c>
      <c r="C271" s="199"/>
      <c r="D271" s="163"/>
      <c r="E271" s="163"/>
      <c r="F271" s="164"/>
      <c r="G271" s="162"/>
      <c r="H271" s="165"/>
      <c r="I271" s="162"/>
      <c r="J271" s="165"/>
      <c r="K271" s="162"/>
      <c r="L271" s="162"/>
      <c r="M271" s="264"/>
      <c r="N271" s="264"/>
      <c r="O271" s="265">
        <f t="shared" si="12"/>
        <v>0</v>
      </c>
      <c r="P271" s="218"/>
      <c r="Q271" s="166"/>
      <c r="R271" s="167">
        <f t="shared" si="9"/>
        <v>0</v>
      </c>
      <c r="S271" s="167">
        <f>IF($D271&gt;0,IF(AND(D271&lt;=Identification!$B$13,E271&gt;=Identification!$B$11),0),$M271+$N271)</f>
        <v>0</v>
      </c>
      <c r="T271" s="167">
        <f t="shared" si="11"/>
        <v>0</v>
      </c>
    </row>
    <row r="272" spans="1:20" ht="12.75">
      <c r="A272" s="198"/>
      <c r="B272" s="207" t="s">
        <v>391</v>
      </c>
      <c r="C272" s="199"/>
      <c r="D272" s="163"/>
      <c r="E272" s="163"/>
      <c r="F272" s="164"/>
      <c r="G272" s="162"/>
      <c r="H272" s="165"/>
      <c r="I272" s="162"/>
      <c r="J272" s="165"/>
      <c r="K272" s="162"/>
      <c r="L272" s="162"/>
      <c r="M272" s="264"/>
      <c r="N272" s="264"/>
      <c r="O272" s="265">
        <f aca="true" t="shared" si="13" ref="O272:O335">SUM(M272:N272)</f>
        <v>0</v>
      </c>
      <c r="P272" s="218"/>
      <c r="Q272" s="166"/>
      <c r="R272" s="167">
        <f t="shared" si="9"/>
        <v>0</v>
      </c>
      <c r="S272" s="167">
        <f>IF($D272&gt;0,IF(AND(D272&lt;=Identification!$B$13,E272&gt;=Identification!$B$11),0),$M272+$N272)</f>
        <v>0</v>
      </c>
      <c r="T272" s="167">
        <f t="shared" si="11"/>
        <v>0</v>
      </c>
    </row>
    <row r="273" spans="1:20" ht="12.75">
      <c r="A273" s="198"/>
      <c r="B273" s="207" t="s">
        <v>392</v>
      </c>
      <c r="C273" s="199"/>
      <c r="D273" s="163"/>
      <c r="E273" s="163"/>
      <c r="F273" s="164"/>
      <c r="G273" s="162"/>
      <c r="H273" s="165"/>
      <c r="I273" s="162"/>
      <c r="J273" s="165"/>
      <c r="K273" s="162"/>
      <c r="L273" s="162"/>
      <c r="M273" s="264"/>
      <c r="N273" s="264"/>
      <c r="O273" s="265">
        <f t="shared" si="13"/>
        <v>0</v>
      </c>
      <c r="P273" s="218"/>
      <c r="Q273" s="166"/>
      <c r="R273" s="167">
        <f t="shared" si="9"/>
        <v>0</v>
      </c>
      <c r="S273" s="167">
        <f>IF($D273&gt;0,IF(AND(D273&lt;=Identification!$B$13,E273&gt;=Identification!$B$11),0),$M273+$N273)</f>
        <v>0</v>
      </c>
      <c r="T273" s="167">
        <f t="shared" si="11"/>
        <v>0</v>
      </c>
    </row>
    <row r="274" spans="1:20" ht="12.75">
      <c r="A274" s="198"/>
      <c r="B274" s="207" t="s">
        <v>393</v>
      </c>
      <c r="C274" s="199"/>
      <c r="D274" s="163"/>
      <c r="E274" s="163"/>
      <c r="F274" s="164"/>
      <c r="G274" s="162"/>
      <c r="H274" s="165"/>
      <c r="I274" s="162"/>
      <c r="J274" s="165"/>
      <c r="K274" s="162"/>
      <c r="L274" s="162"/>
      <c r="M274" s="264"/>
      <c r="N274" s="264"/>
      <c r="O274" s="265">
        <f t="shared" si="13"/>
        <v>0</v>
      </c>
      <c r="P274" s="218"/>
      <c r="Q274" s="166"/>
      <c r="R274" s="167">
        <f t="shared" si="9"/>
        <v>0</v>
      </c>
      <c r="S274" s="167">
        <f>IF($D274&gt;0,IF(AND(D274&lt;=Identification!$B$13,E274&gt;=Identification!$B$11),0),$M274+$N274)</f>
        <v>0</v>
      </c>
      <c r="T274" s="167">
        <f t="shared" si="11"/>
        <v>0</v>
      </c>
    </row>
    <row r="275" spans="1:20" ht="12.75">
      <c r="A275" s="198"/>
      <c r="B275" s="207" t="s">
        <v>394</v>
      </c>
      <c r="C275" s="199"/>
      <c r="D275" s="163"/>
      <c r="E275" s="163"/>
      <c r="F275" s="164"/>
      <c r="G275" s="162"/>
      <c r="H275" s="165"/>
      <c r="I275" s="162"/>
      <c r="J275" s="165"/>
      <c r="K275" s="162"/>
      <c r="L275" s="162"/>
      <c r="M275" s="264"/>
      <c r="N275" s="264"/>
      <c r="O275" s="265">
        <f t="shared" si="13"/>
        <v>0</v>
      </c>
      <c r="P275" s="218"/>
      <c r="Q275" s="166"/>
      <c r="R275" s="167">
        <f t="shared" si="9"/>
        <v>0</v>
      </c>
      <c r="S275" s="167">
        <f>IF($D275&gt;0,IF(AND(D275&lt;=Identification!$B$13,E275&gt;=Identification!$B$11),0),$M275+$N275)</f>
        <v>0</v>
      </c>
      <c r="T275" s="167">
        <f t="shared" si="11"/>
        <v>0</v>
      </c>
    </row>
    <row r="276" spans="1:20" ht="12.75">
      <c r="A276" s="198"/>
      <c r="B276" s="207" t="s">
        <v>395</v>
      </c>
      <c r="C276" s="199"/>
      <c r="D276" s="163"/>
      <c r="E276" s="163"/>
      <c r="F276" s="164"/>
      <c r="G276" s="162"/>
      <c r="H276" s="165"/>
      <c r="I276" s="162"/>
      <c r="J276" s="165"/>
      <c r="K276" s="162"/>
      <c r="L276" s="162"/>
      <c r="M276" s="264"/>
      <c r="N276" s="264"/>
      <c r="O276" s="265">
        <f t="shared" si="13"/>
        <v>0</v>
      </c>
      <c r="P276" s="218"/>
      <c r="Q276" s="166"/>
      <c r="R276" s="167">
        <f t="shared" si="9"/>
        <v>0</v>
      </c>
      <c r="S276" s="167">
        <f>IF($D276&gt;0,IF(AND(D276&lt;=Identification!$B$13,E276&gt;=Identification!$B$11),0),$M276+$N276)</f>
        <v>0</v>
      </c>
      <c r="T276" s="167">
        <f t="shared" si="11"/>
        <v>0</v>
      </c>
    </row>
    <row r="277" spans="1:20" ht="12.75">
      <c r="A277" s="198"/>
      <c r="B277" s="207" t="s">
        <v>396</v>
      </c>
      <c r="C277" s="199"/>
      <c r="D277" s="163"/>
      <c r="E277" s="163"/>
      <c r="F277" s="164"/>
      <c r="G277" s="162"/>
      <c r="H277" s="165"/>
      <c r="I277" s="162"/>
      <c r="J277" s="165"/>
      <c r="K277" s="162"/>
      <c r="L277" s="162"/>
      <c r="M277" s="264"/>
      <c r="N277" s="264"/>
      <c r="O277" s="265">
        <f t="shared" si="13"/>
        <v>0</v>
      </c>
      <c r="P277" s="218"/>
      <c r="Q277" s="166"/>
      <c r="R277" s="167">
        <f t="shared" si="9"/>
        <v>0</v>
      </c>
      <c r="S277" s="167">
        <f>IF($D277&gt;0,IF(AND(D277&lt;=Identification!$B$13,E277&gt;=Identification!$B$11),0),$M277+$N277)</f>
        <v>0</v>
      </c>
      <c r="T277" s="167">
        <f t="shared" si="11"/>
        <v>0</v>
      </c>
    </row>
    <row r="278" spans="1:20" ht="12.75">
      <c r="A278" s="198"/>
      <c r="B278" s="207" t="s">
        <v>397</v>
      </c>
      <c r="C278" s="199"/>
      <c r="D278" s="163"/>
      <c r="E278" s="163"/>
      <c r="F278" s="164"/>
      <c r="G278" s="162"/>
      <c r="H278" s="165"/>
      <c r="I278" s="162"/>
      <c r="J278" s="165"/>
      <c r="K278" s="162"/>
      <c r="L278" s="162"/>
      <c r="M278" s="264"/>
      <c r="N278" s="264"/>
      <c r="O278" s="265">
        <f t="shared" si="13"/>
        <v>0</v>
      </c>
      <c r="P278" s="218"/>
      <c r="Q278" s="166"/>
      <c r="R278" s="167">
        <f t="shared" si="9"/>
        <v>0</v>
      </c>
      <c r="S278" s="167">
        <f>IF($D278&gt;0,IF(AND(D278&lt;=Identification!$B$13,E278&gt;=Identification!$B$11),0),$M278+$N278)</f>
        <v>0</v>
      </c>
      <c r="T278" s="167">
        <f t="shared" si="11"/>
        <v>0</v>
      </c>
    </row>
    <row r="279" spans="1:20" ht="12.75">
      <c r="A279" s="198"/>
      <c r="B279" s="207" t="s">
        <v>398</v>
      </c>
      <c r="C279" s="199"/>
      <c r="D279" s="163"/>
      <c r="E279" s="163"/>
      <c r="F279" s="164"/>
      <c r="G279" s="162"/>
      <c r="H279" s="165"/>
      <c r="I279" s="162"/>
      <c r="J279" s="165"/>
      <c r="K279" s="162"/>
      <c r="L279" s="162"/>
      <c r="M279" s="264"/>
      <c r="N279" s="264"/>
      <c r="O279" s="265">
        <f t="shared" si="13"/>
        <v>0</v>
      </c>
      <c r="P279" s="218"/>
      <c r="Q279" s="166"/>
      <c r="R279" s="167">
        <f t="shared" si="9"/>
        <v>0</v>
      </c>
      <c r="S279" s="167">
        <f>IF($D279&gt;0,IF(AND(D279&lt;=Identification!$B$13,E279&gt;=Identification!$B$11),0),$M279+$N279)</f>
        <v>0</v>
      </c>
      <c r="T279" s="167">
        <f t="shared" si="11"/>
        <v>0</v>
      </c>
    </row>
    <row r="280" spans="1:20" ht="12.75">
      <c r="A280" s="198"/>
      <c r="B280" s="207" t="s">
        <v>399</v>
      </c>
      <c r="C280" s="199"/>
      <c r="D280" s="163"/>
      <c r="E280" s="163"/>
      <c r="F280" s="164"/>
      <c r="G280" s="162"/>
      <c r="H280" s="165"/>
      <c r="I280" s="162"/>
      <c r="J280" s="165"/>
      <c r="K280" s="162"/>
      <c r="L280" s="162"/>
      <c r="M280" s="264"/>
      <c r="N280" s="264"/>
      <c r="O280" s="265">
        <f t="shared" si="13"/>
        <v>0</v>
      </c>
      <c r="P280" s="218"/>
      <c r="Q280" s="166"/>
      <c r="R280" s="167">
        <f t="shared" si="9"/>
        <v>0</v>
      </c>
      <c r="S280" s="167">
        <f>IF($D280&gt;0,IF(AND(D280&lt;=Identification!$B$13,E280&gt;=Identification!$B$11),0),$M280+$N280)</f>
        <v>0</v>
      </c>
      <c r="T280" s="167">
        <f t="shared" si="11"/>
        <v>0</v>
      </c>
    </row>
    <row r="281" spans="1:20" ht="12.75">
      <c r="A281" s="198"/>
      <c r="B281" s="207" t="s">
        <v>400</v>
      </c>
      <c r="C281" s="199"/>
      <c r="D281" s="163"/>
      <c r="E281" s="163"/>
      <c r="F281" s="164"/>
      <c r="G281" s="162"/>
      <c r="H281" s="165"/>
      <c r="I281" s="162"/>
      <c r="J281" s="165"/>
      <c r="K281" s="162"/>
      <c r="L281" s="162"/>
      <c r="M281" s="264"/>
      <c r="N281" s="264"/>
      <c r="O281" s="265">
        <f t="shared" si="13"/>
        <v>0</v>
      </c>
      <c r="P281" s="218"/>
      <c r="Q281" s="166"/>
      <c r="R281" s="167">
        <f t="shared" si="9"/>
        <v>0</v>
      </c>
      <c r="S281" s="167">
        <f>IF($D281&gt;0,IF(AND(D281&lt;=Identification!$B$13,E281&gt;=Identification!$B$11),0),$M281+$N281)</f>
        <v>0</v>
      </c>
      <c r="T281" s="167">
        <f t="shared" si="11"/>
        <v>0</v>
      </c>
    </row>
    <row r="282" spans="1:20" ht="12.75">
      <c r="A282" s="198"/>
      <c r="B282" s="207" t="s">
        <v>401</v>
      </c>
      <c r="C282" s="199"/>
      <c r="D282" s="163"/>
      <c r="E282" s="163"/>
      <c r="F282" s="164"/>
      <c r="G282" s="162"/>
      <c r="H282" s="165"/>
      <c r="I282" s="162"/>
      <c r="J282" s="165"/>
      <c r="K282" s="162"/>
      <c r="L282" s="162"/>
      <c r="M282" s="264"/>
      <c r="N282" s="264"/>
      <c r="O282" s="265">
        <f t="shared" si="13"/>
        <v>0</v>
      </c>
      <c r="P282" s="218"/>
      <c r="Q282" s="166"/>
      <c r="R282" s="167">
        <f t="shared" si="9"/>
        <v>0</v>
      </c>
      <c r="S282" s="167">
        <f>IF($D282&gt;0,IF(AND(D282&lt;=Identification!$B$13,E282&gt;=Identification!$B$11),0),$M282+$N282)</f>
        <v>0</v>
      </c>
      <c r="T282" s="167">
        <f t="shared" si="11"/>
        <v>0</v>
      </c>
    </row>
    <row r="283" spans="1:20" ht="12.75">
      <c r="A283" s="198"/>
      <c r="B283" s="207" t="s">
        <v>402</v>
      </c>
      <c r="C283" s="199"/>
      <c r="D283" s="163"/>
      <c r="E283" s="163"/>
      <c r="F283" s="164"/>
      <c r="G283" s="162"/>
      <c r="H283" s="165"/>
      <c r="I283" s="162"/>
      <c r="J283" s="165"/>
      <c r="K283" s="162"/>
      <c r="L283" s="162"/>
      <c r="M283" s="264"/>
      <c r="N283" s="264"/>
      <c r="O283" s="265">
        <f t="shared" si="13"/>
        <v>0</v>
      </c>
      <c r="P283" s="218"/>
      <c r="Q283" s="166"/>
      <c r="R283" s="167">
        <f t="shared" si="9"/>
        <v>0</v>
      </c>
      <c r="S283" s="167">
        <f>IF($D283&gt;0,IF(AND(D283&lt;=Identification!$B$13,E283&gt;=Identification!$B$11),0),$M283+$N283)</f>
        <v>0</v>
      </c>
      <c r="T283" s="167">
        <f t="shared" si="11"/>
        <v>0</v>
      </c>
    </row>
    <row r="284" spans="1:20" ht="12.75">
      <c r="A284" s="198"/>
      <c r="B284" s="207" t="s">
        <v>403</v>
      </c>
      <c r="C284" s="199"/>
      <c r="D284" s="163"/>
      <c r="E284" s="163"/>
      <c r="F284" s="164"/>
      <c r="G284" s="162"/>
      <c r="H284" s="165"/>
      <c r="I284" s="162"/>
      <c r="J284" s="165"/>
      <c r="K284" s="162"/>
      <c r="L284" s="162"/>
      <c r="M284" s="264"/>
      <c r="N284" s="264"/>
      <c r="O284" s="265">
        <f t="shared" si="13"/>
        <v>0</v>
      </c>
      <c r="P284" s="218"/>
      <c r="Q284" s="166"/>
      <c r="R284" s="167">
        <f t="shared" si="9"/>
        <v>0</v>
      </c>
      <c r="S284" s="167">
        <f>IF($D284&gt;0,IF(AND(D284&lt;=Identification!$B$13,E284&gt;=Identification!$B$11),0),$M284+$N284)</f>
        <v>0</v>
      </c>
      <c r="T284" s="167">
        <f t="shared" si="11"/>
        <v>0</v>
      </c>
    </row>
    <row r="285" spans="1:20" ht="12.75">
      <c r="A285" s="198"/>
      <c r="B285" s="207" t="s">
        <v>404</v>
      </c>
      <c r="C285" s="199"/>
      <c r="D285" s="163"/>
      <c r="E285" s="163"/>
      <c r="F285" s="164"/>
      <c r="G285" s="162"/>
      <c r="H285" s="165"/>
      <c r="I285" s="162"/>
      <c r="J285" s="165"/>
      <c r="K285" s="162"/>
      <c r="L285" s="162"/>
      <c r="M285" s="264"/>
      <c r="N285" s="264"/>
      <c r="O285" s="265">
        <f t="shared" si="13"/>
        <v>0</v>
      </c>
      <c r="P285" s="218"/>
      <c r="Q285" s="166"/>
      <c r="R285" s="167">
        <f t="shared" si="9"/>
        <v>0</v>
      </c>
      <c r="S285" s="167">
        <f>IF($D285&gt;0,IF(AND(D285&lt;=Identification!$B$13,E285&gt;=Identification!$B$11),0),$M285+$N285)</f>
        <v>0</v>
      </c>
      <c r="T285" s="167">
        <f t="shared" si="11"/>
        <v>0</v>
      </c>
    </row>
    <row r="286" spans="1:20" ht="12.75">
      <c r="A286" s="198"/>
      <c r="B286" s="207" t="s">
        <v>405</v>
      </c>
      <c r="C286" s="199"/>
      <c r="D286" s="163"/>
      <c r="E286" s="163"/>
      <c r="F286" s="164"/>
      <c r="G286" s="162"/>
      <c r="H286" s="165"/>
      <c r="I286" s="162"/>
      <c r="J286" s="165"/>
      <c r="K286" s="162"/>
      <c r="L286" s="162"/>
      <c r="M286" s="264"/>
      <c r="N286" s="264"/>
      <c r="O286" s="265">
        <f t="shared" si="13"/>
        <v>0</v>
      </c>
      <c r="P286" s="218"/>
      <c r="Q286" s="166"/>
      <c r="R286" s="167">
        <f t="shared" si="9"/>
        <v>0</v>
      </c>
      <c r="S286" s="167">
        <f>IF($D286&gt;0,IF(AND(D286&lt;=Identification!$B$13,E286&gt;=Identification!$B$11),0),$M286+$N286)</f>
        <v>0</v>
      </c>
      <c r="T286" s="167">
        <f t="shared" si="11"/>
        <v>0</v>
      </c>
    </row>
    <row r="287" spans="1:20" ht="12.75">
      <c r="A287" s="198"/>
      <c r="B287" s="207" t="s">
        <v>406</v>
      </c>
      <c r="C287" s="199"/>
      <c r="D287" s="163"/>
      <c r="E287" s="163"/>
      <c r="F287" s="164"/>
      <c r="G287" s="162"/>
      <c r="H287" s="165"/>
      <c r="I287" s="162"/>
      <c r="J287" s="165"/>
      <c r="K287" s="162"/>
      <c r="L287" s="162"/>
      <c r="M287" s="264"/>
      <c r="N287" s="264"/>
      <c r="O287" s="265">
        <f t="shared" si="13"/>
        <v>0</v>
      </c>
      <c r="P287" s="218"/>
      <c r="Q287" s="166"/>
      <c r="R287" s="167">
        <f t="shared" si="9"/>
        <v>0</v>
      </c>
      <c r="S287" s="167">
        <f>IF($D287&gt;0,IF(AND(D287&lt;=Identification!$B$13,E287&gt;=Identification!$B$11),0),$M287+$N287)</f>
        <v>0</v>
      </c>
      <c r="T287" s="167">
        <f t="shared" si="11"/>
        <v>0</v>
      </c>
    </row>
    <row r="288" spans="1:20" ht="12.75">
      <c r="A288" s="198"/>
      <c r="B288" s="207" t="s">
        <v>407</v>
      </c>
      <c r="C288" s="199"/>
      <c r="D288" s="163"/>
      <c r="E288" s="163"/>
      <c r="F288" s="164"/>
      <c r="G288" s="162"/>
      <c r="H288" s="165"/>
      <c r="I288" s="162"/>
      <c r="J288" s="165"/>
      <c r="K288" s="162"/>
      <c r="L288" s="162"/>
      <c r="M288" s="264"/>
      <c r="N288" s="264"/>
      <c r="O288" s="265">
        <f t="shared" si="13"/>
        <v>0</v>
      </c>
      <c r="P288" s="218"/>
      <c r="Q288" s="166"/>
      <c r="R288" s="167">
        <f t="shared" si="9"/>
        <v>0</v>
      </c>
      <c r="S288" s="167">
        <f>IF($D288&gt;0,IF(AND(D288&lt;=Identification!$B$13,E288&gt;=Identification!$B$11),0),$M288+$N288)</f>
        <v>0</v>
      </c>
      <c r="T288" s="167">
        <f t="shared" si="11"/>
        <v>0</v>
      </c>
    </row>
    <row r="289" spans="1:20" ht="12.75">
      <c r="A289" s="198"/>
      <c r="B289" s="207" t="s">
        <v>408</v>
      </c>
      <c r="C289" s="199"/>
      <c r="D289" s="163"/>
      <c r="E289" s="163"/>
      <c r="F289" s="164"/>
      <c r="G289" s="162"/>
      <c r="H289" s="165"/>
      <c r="I289" s="162"/>
      <c r="J289" s="165"/>
      <c r="K289" s="162"/>
      <c r="L289" s="162"/>
      <c r="M289" s="264"/>
      <c r="N289" s="264"/>
      <c r="O289" s="265">
        <f t="shared" si="13"/>
        <v>0</v>
      </c>
      <c r="P289" s="218"/>
      <c r="Q289" s="166"/>
      <c r="R289" s="167">
        <f t="shared" si="9"/>
        <v>0</v>
      </c>
      <c r="S289" s="167">
        <f>IF($D289&gt;0,IF(AND(D289&lt;=Identification!$B$13,E289&gt;=Identification!$B$11),0),$M289+$N289)</f>
        <v>0</v>
      </c>
      <c r="T289" s="167">
        <f t="shared" si="11"/>
        <v>0</v>
      </c>
    </row>
    <row r="290" spans="1:20" ht="12.75">
      <c r="A290" s="198"/>
      <c r="B290" s="207" t="s">
        <v>409</v>
      </c>
      <c r="C290" s="199"/>
      <c r="D290" s="163"/>
      <c r="E290" s="163"/>
      <c r="F290" s="164"/>
      <c r="G290" s="162"/>
      <c r="H290" s="165"/>
      <c r="I290" s="162"/>
      <c r="J290" s="165"/>
      <c r="K290" s="162"/>
      <c r="L290" s="162"/>
      <c r="M290" s="264"/>
      <c r="N290" s="264"/>
      <c r="O290" s="265">
        <f t="shared" si="13"/>
        <v>0</v>
      </c>
      <c r="P290" s="218"/>
      <c r="Q290" s="166"/>
      <c r="R290" s="167">
        <f t="shared" si="9"/>
        <v>0</v>
      </c>
      <c r="S290" s="167">
        <f>IF($D290&gt;0,IF(AND(D290&lt;=Identification!$B$13,E290&gt;=Identification!$B$11),0),$M290+$N290)</f>
        <v>0</v>
      </c>
      <c r="T290" s="167">
        <f t="shared" si="11"/>
        <v>0</v>
      </c>
    </row>
    <row r="291" spans="1:20" ht="12.75">
      <c r="A291" s="198"/>
      <c r="B291" s="207" t="s">
        <v>410</v>
      </c>
      <c r="C291" s="199"/>
      <c r="D291" s="163"/>
      <c r="E291" s="163"/>
      <c r="F291" s="164"/>
      <c r="G291" s="162"/>
      <c r="H291" s="165"/>
      <c r="I291" s="162"/>
      <c r="J291" s="165"/>
      <c r="K291" s="162"/>
      <c r="L291" s="162"/>
      <c r="M291" s="264"/>
      <c r="N291" s="264"/>
      <c r="O291" s="265">
        <f t="shared" si="13"/>
        <v>0</v>
      </c>
      <c r="P291" s="218"/>
      <c r="Q291" s="166"/>
      <c r="R291" s="167">
        <f t="shared" si="9"/>
        <v>0</v>
      </c>
      <c r="S291" s="167">
        <f>IF($D291&gt;0,IF(AND(D291&lt;=Identification!$B$13,E291&gt;=Identification!$B$11),0),$M291+$N291)</f>
        <v>0</v>
      </c>
      <c r="T291" s="167">
        <f t="shared" si="11"/>
        <v>0</v>
      </c>
    </row>
    <row r="292" spans="1:20" ht="12.75">
      <c r="A292" s="198"/>
      <c r="B292" s="207" t="s">
        <v>411</v>
      </c>
      <c r="C292" s="199"/>
      <c r="D292" s="163"/>
      <c r="E292" s="163"/>
      <c r="F292" s="164"/>
      <c r="G292" s="162"/>
      <c r="H292" s="165"/>
      <c r="I292" s="162"/>
      <c r="J292" s="165"/>
      <c r="K292" s="162"/>
      <c r="L292" s="162"/>
      <c r="M292" s="264"/>
      <c r="N292" s="264"/>
      <c r="O292" s="265">
        <f t="shared" si="13"/>
        <v>0</v>
      </c>
      <c r="P292" s="218"/>
      <c r="Q292" s="166"/>
      <c r="R292" s="167">
        <f t="shared" si="9"/>
        <v>0</v>
      </c>
      <c r="S292" s="167">
        <f>IF($D292&gt;0,IF(AND(D292&lt;=Identification!$B$13,E292&gt;=Identification!$B$11),0),$M292+$N292)</f>
        <v>0</v>
      </c>
      <c r="T292" s="167">
        <f t="shared" si="11"/>
        <v>0</v>
      </c>
    </row>
    <row r="293" spans="1:20" ht="12.75">
      <c r="A293" s="198"/>
      <c r="B293" s="207" t="s">
        <v>412</v>
      </c>
      <c r="C293" s="199"/>
      <c r="D293" s="163"/>
      <c r="E293" s="163"/>
      <c r="F293" s="164"/>
      <c r="G293" s="162"/>
      <c r="H293" s="165"/>
      <c r="I293" s="162"/>
      <c r="J293" s="165"/>
      <c r="K293" s="162"/>
      <c r="L293" s="162"/>
      <c r="M293" s="264"/>
      <c r="N293" s="264"/>
      <c r="O293" s="265">
        <f t="shared" si="13"/>
        <v>0</v>
      </c>
      <c r="P293" s="218"/>
      <c r="Q293" s="166"/>
      <c r="R293" s="167">
        <f t="shared" si="9"/>
        <v>0</v>
      </c>
      <c r="S293" s="167">
        <f>IF($D293&gt;0,IF(AND(D293&lt;=Identification!$B$13,E293&gt;=Identification!$B$11),0),$M293+$N293)</f>
        <v>0</v>
      </c>
      <c r="T293" s="167">
        <f t="shared" si="11"/>
        <v>0</v>
      </c>
    </row>
    <row r="294" spans="1:20" ht="12.75">
      <c r="A294" s="198"/>
      <c r="B294" s="207" t="s">
        <v>413</v>
      </c>
      <c r="C294" s="199"/>
      <c r="D294" s="163"/>
      <c r="E294" s="163"/>
      <c r="F294" s="164"/>
      <c r="G294" s="162"/>
      <c r="H294" s="165"/>
      <c r="I294" s="162"/>
      <c r="J294" s="165"/>
      <c r="K294" s="162"/>
      <c r="L294" s="162"/>
      <c r="M294" s="264"/>
      <c r="N294" s="264"/>
      <c r="O294" s="265">
        <f t="shared" si="13"/>
        <v>0</v>
      </c>
      <c r="P294" s="218"/>
      <c r="Q294" s="166"/>
      <c r="R294" s="167">
        <f t="shared" si="9"/>
        <v>0</v>
      </c>
      <c r="S294" s="167">
        <f>IF($D294&gt;0,IF(AND(D294&lt;=Identification!$B$13,E294&gt;=Identification!$B$11),0),$M294+$N294)</f>
        <v>0</v>
      </c>
      <c r="T294" s="167">
        <f t="shared" si="11"/>
        <v>0</v>
      </c>
    </row>
    <row r="295" spans="1:20" ht="12.75">
      <c r="A295" s="198"/>
      <c r="B295" s="207" t="s">
        <v>414</v>
      </c>
      <c r="C295" s="199"/>
      <c r="D295" s="163"/>
      <c r="E295" s="163"/>
      <c r="F295" s="164"/>
      <c r="G295" s="162"/>
      <c r="H295" s="165"/>
      <c r="I295" s="162"/>
      <c r="J295" s="165"/>
      <c r="K295" s="162"/>
      <c r="L295" s="162"/>
      <c r="M295" s="264"/>
      <c r="N295" s="264"/>
      <c r="O295" s="265">
        <f t="shared" si="13"/>
        <v>0</v>
      </c>
      <c r="P295" s="218"/>
      <c r="Q295" s="166"/>
      <c r="R295" s="167">
        <f t="shared" si="9"/>
        <v>0</v>
      </c>
      <c r="S295" s="167">
        <f>IF($D295&gt;0,IF(AND(D295&lt;=Identification!$B$13,E295&gt;=Identification!$B$11),0),$M295+$N295)</f>
        <v>0</v>
      </c>
      <c r="T295" s="167">
        <f t="shared" si="11"/>
        <v>0</v>
      </c>
    </row>
    <row r="296" spans="1:20" ht="12.75">
      <c r="A296" s="198"/>
      <c r="B296" s="207" t="s">
        <v>415</v>
      </c>
      <c r="C296" s="199"/>
      <c r="D296" s="163"/>
      <c r="E296" s="163"/>
      <c r="F296" s="164"/>
      <c r="G296" s="162"/>
      <c r="H296" s="165"/>
      <c r="I296" s="162"/>
      <c r="J296" s="165"/>
      <c r="K296" s="162"/>
      <c r="L296" s="162"/>
      <c r="M296" s="264"/>
      <c r="N296" s="264"/>
      <c r="O296" s="265">
        <f t="shared" si="13"/>
        <v>0</v>
      </c>
      <c r="P296" s="218"/>
      <c r="Q296" s="166"/>
      <c r="R296" s="167">
        <f t="shared" si="9"/>
        <v>0</v>
      </c>
      <c r="S296" s="167">
        <f>IF($D296&gt;0,IF(AND(D296&lt;=Identification!$B$13,E296&gt;=Identification!$B$11),0),$M296+$N296)</f>
        <v>0</v>
      </c>
      <c r="T296" s="167">
        <f t="shared" si="11"/>
        <v>0</v>
      </c>
    </row>
    <row r="297" spans="1:20" ht="12.75">
      <c r="A297" s="198"/>
      <c r="B297" s="207" t="s">
        <v>416</v>
      </c>
      <c r="C297" s="199"/>
      <c r="D297" s="163"/>
      <c r="E297" s="163"/>
      <c r="F297" s="164"/>
      <c r="G297" s="162"/>
      <c r="H297" s="165"/>
      <c r="I297" s="162"/>
      <c r="J297" s="165"/>
      <c r="K297" s="162"/>
      <c r="L297" s="162"/>
      <c r="M297" s="264"/>
      <c r="N297" s="264"/>
      <c r="O297" s="265">
        <f t="shared" si="13"/>
        <v>0</v>
      </c>
      <c r="P297" s="218"/>
      <c r="Q297" s="166"/>
      <c r="R297" s="167">
        <f t="shared" si="9"/>
        <v>0</v>
      </c>
      <c r="S297" s="167">
        <f>IF($D297&gt;0,IF(AND(D297&lt;=Identification!$B$13,E297&gt;=Identification!$B$11),0),$M297+$N297)</f>
        <v>0</v>
      </c>
      <c r="T297" s="167">
        <f t="shared" si="11"/>
        <v>0</v>
      </c>
    </row>
    <row r="298" spans="1:20" ht="12.75">
      <c r="A298" s="198"/>
      <c r="B298" s="207" t="s">
        <v>417</v>
      </c>
      <c r="C298" s="199"/>
      <c r="D298" s="163"/>
      <c r="E298" s="163"/>
      <c r="F298" s="164"/>
      <c r="G298" s="162"/>
      <c r="H298" s="165"/>
      <c r="I298" s="162"/>
      <c r="J298" s="165"/>
      <c r="K298" s="162"/>
      <c r="L298" s="162"/>
      <c r="M298" s="264"/>
      <c r="N298" s="264"/>
      <c r="O298" s="265">
        <f t="shared" si="13"/>
        <v>0</v>
      </c>
      <c r="P298" s="218"/>
      <c r="Q298" s="166"/>
      <c r="R298" s="167">
        <f t="shared" si="9"/>
        <v>0</v>
      </c>
      <c r="S298" s="167">
        <f>IF($D298&gt;0,IF(AND(D298&lt;=Identification!$B$13,E298&gt;=Identification!$B$11),0),$M298+$N298)</f>
        <v>0</v>
      </c>
      <c r="T298" s="167">
        <f t="shared" si="11"/>
        <v>0</v>
      </c>
    </row>
    <row r="299" spans="1:20" ht="12.75">
      <c r="A299" s="198"/>
      <c r="B299" s="207" t="s">
        <v>418</v>
      </c>
      <c r="C299" s="199"/>
      <c r="D299" s="163"/>
      <c r="E299" s="163"/>
      <c r="F299" s="164"/>
      <c r="G299" s="162"/>
      <c r="H299" s="165"/>
      <c r="I299" s="162"/>
      <c r="J299" s="165"/>
      <c r="K299" s="162"/>
      <c r="L299" s="162"/>
      <c r="M299" s="264"/>
      <c r="N299" s="264"/>
      <c r="O299" s="265">
        <f t="shared" si="13"/>
        <v>0</v>
      </c>
      <c r="P299" s="218"/>
      <c r="Q299" s="166"/>
      <c r="R299" s="167">
        <f t="shared" si="9"/>
        <v>0</v>
      </c>
      <c r="S299" s="167">
        <f>IF($D299&gt;0,IF(AND(D299&lt;=Identification!$B$13,E299&gt;=Identification!$B$11),0),$M299+$N299)</f>
        <v>0</v>
      </c>
      <c r="T299" s="167">
        <f t="shared" si="11"/>
        <v>0</v>
      </c>
    </row>
    <row r="300" spans="1:20" ht="12.75">
      <c r="A300" s="198"/>
      <c r="B300" s="207" t="s">
        <v>419</v>
      </c>
      <c r="C300" s="199"/>
      <c r="D300" s="163"/>
      <c r="E300" s="163"/>
      <c r="F300" s="164"/>
      <c r="G300" s="162"/>
      <c r="H300" s="165"/>
      <c r="I300" s="162"/>
      <c r="J300" s="165"/>
      <c r="K300" s="162"/>
      <c r="L300" s="162"/>
      <c r="M300" s="264"/>
      <c r="N300" s="264"/>
      <c r="O300" s="265">
        <f t="shared" si="13"/>
        <v>0</v>
      </c>
      <c r="P300" s="218"/>
      <c r="Q300" s="166"/>
      <c r="R300" s="167">
        <f t="shared" si="9"/>
        <v>0</v>
      </c>
      <c r="S300" s="167">
        <f>IF($D300&gt;0,IF(AND(D300&lt;=Identification!$B$13,E300&gt;=Identification!$B$11),0),$M300+$N300)</f>
        <v>0</v>
      </c>
      <c r="T300" s="167">
        <f t="shared" si="11"/>
        <v>0</v>
      </c>
    </row>
    <row r="301" spans="1:20" ht="12.75">
      <c r="A301" s="198"/>
      <c r="B301" s="207" t="s">
        <v>420</v>
      </c>
      <c r="C301" s="199"/>
      <c r="D301" s="163"/>
      <c r="E301" s="163"/>
      <c r="F301" s="164"/>
      <c r="G301" s="162"/>
      <c r="H301" s="165"/>
      <c r="I301" s="162"/>
      <c r="J301" s="165"/>
      <c r="K301" s="162"/>
      <c r="L301" s="162"/>
      <c r="M301" s="264"/>
      <c r="N301" s="264"/>
      <c r="O301" s="265">
        <f t="shared" si="13"/>
        <v>0</v>
      </c>
      <c r="P301" s="218"/>
      <c r="Q301" s="166"/>
      <c r="R301" s="167">
        <f t="shared" si="9"/>
        <v>0</v>
      </c>
      <c r="S301" s="167">
        <f>IF($D301&gt;0,IF(AND(D301&lt;=Identification!$B$13,E301&gt;=Identification!$B$11),0),$M301+$N301)</f>
        <v>0</v>
      </c>
      <c r="T301" s="167">
        <f t="shared" si="11"/>
        <v>0</v>
      </c>
    </row>
    <row r="302" spans="1:20" ht="12.75">
      <c r="A302" s="198"/>
      <c r="B302" s="207" t="s">
        <v>421</v>
      </c>
      <c r="C302" s="199"/>
      <c r="D302" s="163"/>
      <c r="E302" s="163"/>
      <c r="F302" s="164"/>
      <c r="G302" s="162"/>
      <c r="H302" s="165"/>
      <c r="I302" s="162"/>
      <c r="J302" s="165"/>
      <c r="K302" s="162"/>
      <c r="L302" s="162"/>
      <c r="M302" s="264"/>
      <c r="N302" s="264"/>
      <c r="O302" s="265">
        <f t="shared" si="13"/>
        <v>0</v>
      </c>
      <c r="P302" s="218"/>
      <c r="Q302" s="166"/>
      <c r="R302" s="167">
        <f t="shared" si="9"/>
        <v>0</v>
      </c>
      <c r="S302" s="167">
        <f>IF($D302&gt;0,IF(AND(D302&lt;=Identification!$B$13,E302&gt;=Identification!$B$11),0),$M302+$N302)</f>
        <v>0</v>
      </c>
      <c r="T302" s="167">
        <f t="shared" si="11"/>
        <v>0</v>
      </c>
    </row>
    <row r="303" spans="1:20" ht="12.75">
      <c r="A303" s="198"/>
      <c r="B303" s="207" t="s">
        <v>422</v>
      </c>
      <c r="C303" s="199"/>
      <c r="D303" s="163"/>
      <c r="E303" s="163"/>
      <c r="F303" s="164"/>
      <c r="G303" s="162"/>
      <c r="H303" s="165"/>
      <c r="I303" s="162"/>
      <c r="J303" s="165"/>
      <c r="K303" s="162"/>
      <c r="L303" s="162"/>
      <c r="M303" s="264"/>
      <c r="N303" s="264"/>
      <c r="O303" s="265">
        <f t="shared" si="13"/>
        <v>0</v>
      </c>
      <c r="P303" s="218"/>
      <c r="Q303" s="166"/>
      <c r="R303" s="167">
        <f t="shared" si="9"/>
        <v>0</v>
      </c>
      <c r="S303" s="167">
        <f>IF($D303&gt;0,IF(AND(D303&lt;=Identification!$B$13,E303&gt;=Identification!$B$11),0),$M303+$N303)</f>
        <v>0</v>
      </c>
      <c r="T303" s="167">
        <f t="shared" si="11"/>
        <v>0</v>
      </c>
    </row>
    <row r="304" spans="1:20" ht="12.75">
      <c r="A304" s="198"/>
      <c r="B304" s="207" t="s">
        <v>423</v>
      </c>
      <c r="C304" s="199"/>
      <c r="D304" s="163"/>
      <c r="E304" s="163"/>
      <c r="F304" s="164"/>
      <c r="G304" s="162"/>
      <c r="H304" s="165"/>
      <c r="I304" s="162"/>
      <c r="J304" s="165"/>
      <c r="K304" s="162"/>
      <c r="L304" s="162"/>
      <c r="M304" s="264"/>
      <c r="N304" s="264"/>
      <c r="O304" s="265">
        <f t="shared" si="13"/>
        <v>0</v>
      </c>
      <c r="P304" s="218"/>
      <c r="Q304" s="166"/>
      <c r="R304" s="167">
        <f t="shared" si="9"/>
        <v>0</v>
      </c>
      <c r="S304" s="167">
        <f>IF($D304&gt;0,IF(AND(D304&lt;=Identification!$B$13,E304&gt;=Identification!$B$11),0),$M304+$N304)</f>
        <v>0</v>
      </c>
      <c r="T304" s="167">
        <f t="shared" si="11"/>
        <v>0</v>
      </c>
    </row>
    <row r="305" spans="1:20" ht="12.75">
      <c r="A305" s="198"/>
      <c r="B305" s="207" t="s">
        <v>424</v>
      </c>
      <c r="C305" s="199"/>
      <c r="D305" s="163"/>
      <c r="E305" s="163"/>
      <c r="F305" s="164"/>
      <c r="G305" s="162"/>
      <c r="H305" s="165"/>
      <c r="I305" s="162"/>
      <c r="J305" s="165"/>
      <c r="K305" s="162"/>
      <c r="L305" s="162"/>
      <c r="M305" s="264"/>
      <c r="N305" s="264"/>
      <c r="O305" s="265">
        <f t="shared" si="13"/>
        <v>0</v>
      </c>
      <c r="P305" s="218"/>
      <c r="Q305" s="166"/>
      <c r="R305" s="167">
        <f t="shared" si="9"/>
        <v>0</v>
      </c>
      <c r="S305" s="167">
        <f>IF($D305&gt;0,IF(AND(D305&lt;=Identification!$B$13,E305&gt;=Identification!$B$11),0),$M305+$N305)</f>
        <v>0</v>
      </c>
      <c r="T305" s="167">
        <f t="shared" si="11"/>
        <v>0</v>
      </c>
    </row>
    <row r="306" spans="1:20" ht="12.75">
      <c r="A306" s="198"/>
      <c r="B306" s="207" t="s">
        <v>425</v>
      </c>
      <c r="C306" s="199"/>
      <c r="D306" s="163"/>
      <c r="E306" s="163"/>
      <c r="F306" s="164"/>
      <c r="G306" s="162"/>
      <c r="H306" s="165"/>
      <c r="I306" s="162"/>
      <c r="J306" s="165"/>
      <c r="K306" s="162"/>
      <c r="L306" s="162"/>
      <c r="M306" s="264"/>
      <c r="N306" s="264"/>
      <c r="O306" s="265">
        <f t="shared" si="13"/>
        <v>0</v>
      </c>
      <c r="P306" s="218"/>
      <c r="Q306" s="166"/>
      <c r="R306" s="167">
        <f t="shared" si="9"/>
        <v>0</v>
      </c>
      <c r="S306" s="167">
        <f>IF($D306&gt;0,IF(AND(D306&lt;=Identification!$B$13,E306&gt;=Identification!$B$11),0),$M306+$N306)</f>
        <v>0</v>
      </c>
      <c r="T306" s="167">
        <f t="shared" si="11"/>
        <v>0</v>
      </c>
    </row>
    <row r="307" spans="1:20" ht="12.75">
      <c r="A307" s="198"/>
      <c r="B307" s="207" t="s">
        <v>426</v>
      </c>
      <c r="C307" s="199"/>
      <c r="D307" s="163"/>
      <c r="E307" s="163"/>
      <c r="F307" s="164"/>
      <c r="G307" s="162"/>
      <c r="H307" s="165"/>
      <c r="I307" s="162"/>
      <c r="J307" s="165"/>
      <c r="K307" s="162"/>
      <c r="L307" s="162"/>
      <c r="M307" s="264"/>
      <c r="N307" s="264"/>
      <c r="O307" s="265">
        <f t="shared" si="13"/>
        <v>0</v>
      </c>
      <c r="P307" s="218"/>
      <c r="Q307" s="166"/>
      <c r="R307" s="167">
        <f t="shared" si="9"/>
        <v>0</v>
      </c>
      <c r="S307" s="167">
        <f>IF($D307&gt;0,IF(AND(D307&lt;=Identification!$B$13,E307&gt;=Identification!$B$11),0),$M307+$N307)</f>
        <v>0</v>
      </c>
      <c r="T307" s="167">
        <f t="shared" si="11"/>
        <v>0</v>
      </c>
    </row>
    <row r="308" spans="1:20" ht="12.75">
      <c r="A308" s="198"/>
      <c r="B308" s="207" t="s">
        <v>427</v>
      </c>
      <c r="C308" s="199"/>
      <c r="D308" s="163"/>
      <c r="E308" s="163"/>
      <c r="F308" s="164"/>
      <c r="G308" s="162"/>
      <c r="H308" s="165"/>
      <c r="I308" s="162"/>
      <c r="J308" s="165"/>
      <c r="K308" s="162"/>
      <c r="L308" s="162"/>
      <c r="M308" s="264"/>
      <c r="N308" s="264"/>
      <c r="O308" s="265">
        <f t="shared" si="13"/>
        <v>0</v>
      </c>
      <c r="P308" s="218"/>
      <c r="Q308" s="166"/>
      <c r="R308" s="167">
        <f t="shared" si="9"/>
        <v>0</v>
      </c>
      <c r="S308" s="167">
        <f>IF($D308&gt;0,IF(AND(D308&lt;=Identification!$B$13,E308&gt;=Identification!$B$11),0),$M308+$N308)</f>
        <v>0</v>
      </c>
      <c r="T308" s="167">
        <f t="shared" si="11"/>
        <v>0</v>
      </c>
    </row>
    <row r="309" spans="1:20" ht="12.75">
      <c r="A309" s="198"/>
      <c r="B309" s="207" t="s">
        <v>428</v>
      </c>
      <c r="C309" s="199"/>
      <c r="D309" s="163"/>
      <c r="E309" s="163"/>
      <c r="F309" s="164"/>
      <c r="G309" s="162"/>
      <c r="H309" s="165"/>
      <c r="I309" s="162"/>
      <c r="J309" s="165"/>
      <c r="K309" s="162"/>
      <c r="L309" s="162"/>
      <c r="M309" s="264"/>
      <c r="N309" s="264"/>
      <c r="O309" s="265">
        <f t="shared" si="13"/>
        <v>0</v>
      </c>
      <c r="P309" s="218"/>
      <c r="Q309" s="166"/>
      <c r="R309" s="167">
        <f t="shared" si="9"/>
        <v>0</v>
      </c>
      <c r="S309" s="167">
        <f>IF($D309&gt;0,IF(AND(D309&lt;=Identification!$B$13,E309&gt;=Identification!$B$11),0),$M309+$N309)</f>
        <v>0</v>
      </c>
      <c r="T309" s="167">
        <f t="shared" si="11"/>
        <v>0</v>
      </c>
    </row>
    <row r="310" spans="1:20" ht="12.75">
      <c r="A310" s="198"/>
      <c r="B310" s="207" t="s">
        <v>429</v>
      </c>
      <c r="C310" s="199"/>
      <c r="D310" s="163"/>
      <c r="E310" s="163"/>
      <c r="F310" s="164"/>
      <c r="G310" s="162"/>
      <c r="H310" s="165"/>
      <c r="I310" s="162"/>
      <c r="J310" s="165"/>
      <c r="K310" s="162"/>
      <c r="L310" s="162"/>
      <c r="M310" s="264"/>
      <c r="N310" s="264"/>
      <c r="O310" s="265">
        <f t="shared" si="13"/>
        <v>0</v>
      </c>
      <c r="P310" s="218"/>
      <c r="Q310" s="166"/>
      <c r="R310" s="167">
        <f t="shared" si="9"/>
        <v>0</v>
      </c>
      <c r="S310" s="167">
        <f>IF($D310&gt;0,IF(AND(D310&lt;=Identification!$B$13,E310&gt;=Identification!$B$11),0),$M310+$N310)</f>
        <v>0</v>
      </c>
      <c r="T310" s="167">
        <f t="shared" si="11"/>
        <v>0</v>
      </c>
    </row>
    <row r="311" spans="1:20" ht="12.75">
      <c r="A311" s="198"/>
      <c r="B311" s="207" t="s">
        <v>430</v>
      </c>
      <c r="C311" s="199"/>
      <c r="D311" s="163"/>
      <c r="E311" s="163"/>
      <c r="F311" s="164"/>
      <c r="G311" s="162"/>
      <c r="H311" s="165"/>
      <c r="I311" s="162"/>
      <c r="J311" s="165"/>
      <c r="K311" s="162"/>
      <c r="L311" s="162"/>
      <c r="M311" s="264"/>
      <c r="N311" s="264"/>
      <c r="O311" s="265">
        <f t="shared" si="13"/>
        <v>0</v>
      </c>
      <c r="P311" s="218"/>
      <c r="Q311" s="166"/>
      <c r="R311" s="167">
        <f t="shared" si="9"/>
        <v>0</v>
      </c>
      <c r="S311" s="167">
        <f>IF($D311&gt;0,IF(AND(D311&lt;=Identification!$B$13,E311&gt;=Identification!$B$11),0),$M311+$N311)</f>
        <v>0</v>
      </c>
      <c r="T311" s="167">
        <f t="shared" si="11"/>
        <v>0</v>
      </c>
    </row>
    <row r="312" spans="1:20" ht="12.75">
      <c r="A312" s="198"/>
      <c r="B312" s="207" t="s">
        <v>431</v>
      </c>
      <c r="C312" s="199"/>
      <c r="D312" s="163"/>
      <c r="E312" s="163"/>
      <c r="F312" s="164"/>
      <c r="G312" s="162"/>
      <c r="H312" s="165"/>
      <c r="I312" s="162"/>
      <c r="J312" s="165"/>
      <c r="K312" s="162"/>
      <c r="L312" s="162"/>
      <c r="M312" s="264"/>
      <c r="N312" s="264"/>
      <c r="O312" s="265">
        <f t="shared" si="13"/>
        <v>0</v>
      </c>
      <c r="P312" s="218"/>
      <c r="Q312" s="166"/>
      <c r="R312" s="167">
        <f t="shared" si="9"/>
        <v>0</v>
      </c>
      <c r="S312" s="167">
        <f>IF($D312&gt;0,IF(AND(D312&lt;=Identification!$B$13,E312&gt;=Identification!$B$11),0),$M312+$N312)</f>
        <v>0</v>
      </c>
      <c r="T312" s="167">
        <f t="shared" si="11"/>
        <v>0</v>
      </c>
    </row>
    <row r="313" spans="1:20" ht="12.75">
      <c r="A313" s="198"/>
      <c r="B313" s="207" t="s">
        <v>432</v>
      </c>
      <c r="C313" s="199"/>
      <c r="D313" s="163"/>
      <c r="E313" s="163"/>
      <c r="F313" s="164"/>
      <c r="G313" s="162"/>
      <c r="H313" s="165"/>
      <c r="I313" s="162"/>
      <c r="J313" s="165"/>
      <c r="K313" s="162"/>
      <c r="L313" s="162"/>
      <c r="M313" s="264"/>
      <c r="N313" s="264"/>
      <c r="O313" s="265">
        <f t="shared" si="13"/>
        <v>0</v>
      </c>
      <c r="P313" s="218"/>
      <c r="Q313" s="166"/>
      <c r="R313" s="167">
        <f t="shared" si="9"/>
        <v>0</v>
      </c>
      <c r="S313" s="167">
        <f>IF($D313&gt;0,IF(AND(D313&lt;=Identification!$B$13,E313&gt;=Identification!$B$11),0),$M313+$N313)</f>
        <v>0</v>
      </c>
      <c r="T313" s="167">
        <f t="shared" si="11"/>
        <v>0</v>
      </c>
    </row>
    <row r="314" spans="1:20" ht="12.75">
      <c r="A314" s="198"/>
      <c r="B314" s="207" t="s">
        <v>433</v>
      </c>
      <c r="C314" s="199"/>
      <c r="D314" s="163"/>
      <c r="E314" s="163"/>
      <c r="F314" s="164"/>
      <c r="G314" s="162"/>
      <c r="H314" s="165"/>
      <c r="I314" s="162"/>
      <c r="J314" s="165"/>
      <c r="K314" s="162"/>
      <c r="L314" s="162"/>
      <c r="M314" s="264"/>
      <c r="N314" s="264"/>
      <c r="O314" s="265">
        <f t="shared" si="13"/>
        <v>0</v>
      </c>
      <c r="P314" s="218"/>
      <c r="Q314" s="166"/>
      <c r="R314" s="167">
        <f t="shared" si="9"/>
        <v>0</v>
      </c>
      <c r="S314" s="167">
        <f>IF($D314&gt;0,IF(AND(D314&lt;=Identification!$B$13,E314&gt;=Identification!$B$11),0),$M314+$N314)</f>
        <v>0</v>
      </c>
      <c r="T314" s="167">
        <f t="shared" si="11"/>
        <v>0</v>
      </c>
    </row>
    <row r="315" spans="1:20" ht="12.75">
      <c r="A315" s="198"/>
      <c r="B315" s="207" t="s">
        <v>434</v>
      </c>
      <c r="C315" s="199"/>
      <c r="D315" s="163"/>
      <c r="E315" s="163"/>
      <c r="F315" s="164"/>
      <c r="G315" s="162"/>
      <c r="H315" s="165"/>
      <c r="I315" s="162"/>
      <c r="J315" s="165"/>
      <c r="K315" s="162"/>
      <c r="L315" s="162"/>
      <c r="M315" s="264"/>
      <c r="N315" s="264"/>
      <c r="O315" s="265">
        <f t="shared" si="13"/>
        <v>0</v>
      </c>
      <c r="P315" s="218"/>
      <c r="Q315" s="166"/>
      <c r="R315" s="167">
        <f t="shared" si="9"/>
        <v>0</v>
      </c>
      <c r="S315" s="167">
        <f>IF($D315&gt;0,IF(AND(D315&lt;=Identification!$B$13,E315&gt;=Identification!$B$11),0),$M315+$N315)</f>
        <v>0</v>
      </c>
      <c r="T315" s="167">
        <f t="shared" si="11"/>
        <v>0</v>
      </c>
    </row>
    <row r="316" spans="1:20" ht="12.75">
      <c r="A316" s="198"/>
      <c r="B316" s="207" t="s">
        <v>435</v>
      </c>
      <c r="C316" s="199"/>
      <c r="D316" s="163"/>
      <c r="E316" s="163"/>
      <c r="F316" s="164"/>
      <c r="G316" s="162"/>
      <c r="H316" s="165"/>
      <c r="I316" s="162"/>
      <c r="J316" s="165"/>
      <c r="K316" s="162"/>
      <c r="L316" s="162"/>
      <c r="M316" s="264"/>
      <c r="N316" s="264"/>
      <c r="O316" s="265">
        <f t="shared" si="13"/>
        <v>0</v>
      </c>
      <c r="P316" s="218"/>
      <c r="Q316" s="166"/>
      <c r="R316" s="167">
        <f t="shared" si="9"/>
        <v>0</v>
      </c>
      <c r="S316" s="167">
        <f>IF($D316&gt;0,IF(AND(D316&lt;=Identification!$B$13,E316&gt;=Identification!$B$11),0),$M316+$N316)</f>
        <v>0</v>
      </c>
      <c r="T316" s="167">
        <f t="shared" si="11"/>
        <v>0</v>
      </c>
    </row>
    <row r="317" spans="1:20" ht="12.75">
      <c r="A317" s="198"/>
      <c r="B317" s="207" t="s">
        <v>436</v>
      </c>
      <c r="C317" s="199"/>
      <c r="D317" s="163"/>
      <c r="E317" s="163"/>
      <c r="F317" s="164"/>
      <c r="G317" s="162"/>
      <c r="H317" s="165"/>
      <c r="I317" s="162"/>
      <c r="J317" s="165"/>
      <c r="K317" s="162"/>
      <c r="L317" s="162"/>
      <c r="M317" s="264"/>
      <c r="N317" s="264"/>
      <c r="O317" s="265">
        <f t="shared" si="13"/>
        <v>0</v>
      </c>
      <c r="P317" s="218"/>
      <c r="Q317" s="166"/>
      <c r="R317" s="167">
        <f t="shared" si="9"/>
        <v>0</v>
      </c>
      <c r="S317" s="167">
        <f>IF($D317&gt;0,IF(AND(D317&lt;=Identification!$B$13,E317&gt;=Identification!$B$11),0),$M317+$N317)</f>
        <v>0</v>
      </c>
      <c r="T317" s="167">
        <f t="shared" si="11"/>
        <v>0</v>
      </c>
    </row>
    <row r="318" spans="1:20" ht="12.75">
      <c r="A318" s="198"/>
      <c r="B318" s="207" t="s">
        <v>437</v>
      </c>
      <c r="C318" s="199"/>
      <c r="D318" s="163"/>
      <c r="E318" s="163"/>
      <c r="F318" s="164"/>
      <c r="G318" s="162"/>
      <c r="H318" s="165"/>
      <c r="I318" s="162"/>
      <c r="J318" s="165"/>
      <c r="K318" s="162"/>
      <c r="L318" s="162"/>
      <c r="M318" s="264"/>
      <c r="N318" s="264"/>
      <c r="O318" s="265">
        <f t="shared" si="13"/>
        <v>0</v>
      </c>
      <c r="P318" s="218"/>
      <c r="Q318" s="166"/>
      <c r="R318" s="167">
        <f t="shared" si="9"/>
        <v>0</v>
      </c>
      <c r="S318" s="167">
        <f>IF($D318&gt;0,IF(AND(D318&lt;=Identification!$B$13,E318&gt;=Identification!$B$11),0),$M318+$N318)</f>
        <v>0</v>
      </c>
      <c r="T318" s="167">
        <f t="shared" si="11"/>
        <v>0</v>
      </c>
    </row>
    <row r="319" spans="1:20" ht="12.75">
      <c r="A319" s="198"/>
      <c r="B319" s="207" t="s">
        <v>438</v>
      </c>
      <c r="C319" s="199"/>
      <c r="D319" s="163"/>
      <c r="E319" s="163"/>
      <c r="F319" s="164"/>
      <c r="G319" s="162"/>
      <c r="H319" s="165"/>
      <c r="I319" s="162"/>
      <c r="J319" s="165"/>
      <c r="K319" s="162"/>
      <c r="L319" s="162"/>
      <c r="M319" s="264"/>
      <c r="N319" s="264"/>
      <c r="O319" s="265">
        <f t="shared" si="13"/>
        <v>0</v>
      </c>
      <c r="P319" s="218"/>
      <c r="Q319" s="166"/>
      <c r="R319" s="167">
        <f t="shared" si="9"/>
        <v>0</v>
      </c>
      <c r="S319" s="167">
        <f>IF($D319&gt;0,IF(AND(D319&lt;=Identification!$B$13,E319&gt;=Identification!$B$11),0),$M319+$N319)</f>
        <v>0</v>
      </c>
      <c r="T319" s="167">
        <f t="shared" si="11"/>
        <v>0</v>
      </c>
    </row>
    <row r="320" spans="1:20" ht="12.75">
      <c r="A320" s="198"/>
      <c r="B320" s="207" t="s">
        <v>439</v>
      </c>
      <c r="C320" s="199"/>
      <c r="D320" s="163"/>
      <c r="E320" s="163"/>
      <c r="F320" s="164"/>
      <c r="G320" s="162"/>
      <c r="H320" s="165"/>
      <c r="I320" s="162"/>
      <c r="J320" s="165"/>
      <c r="K320" s="162"/>
      <c r="L320" s="162"/>
      <c r="M320" s="264"/>
      <c r="N320" s="264"/>
      <c r="O320" s="265">
        <f t="shared" si="13"/>
        <v>0</v>
      </c>
      <c r="P320" s="218"/>
      <c r="Q320" s="166"/>
      <c r="R320" s="167">
        <f t="shared" si="9"/>
        <v>0</v>
      </c>
      <c r="S320" s="167">
        <f>IF($D320&gt;0,IF(AND(D320&lt;=Identification!$B$13,E320&gt;=Identification!$B$11),0),$M320+$N320)</f>
        <v>0</v>
      </c>
      <c r="T320" s="167">
        <f t="shared" si="11"/>
        <v>0</v>
      </c>
    </row>
    <row r="321" spans="1:20" ht="12.75">
      <c r="A321" s="198"/>
      <c r="B321" s="207" t="s">
        <v>440</v>
      </c>
      <c r="C321" s="199"/>
      <c r="D321" s="163"/>
      <c r="E321" s="163"/>
      <c r="F321" s="164"/>
      <c r="G321" s="162"/>
      <c r="H321" s="165"/>
      <c r="I321" s="162"/>
      <c r="J321" s="165"/>
      <c r="K321" s="162"/>
      <c r="L321" s="162"/>
      <c r="M321" s="264"/>
      <c r="N321" s="264"/>
      <c r="O321" s="265">
        <f t="shared" si="13"/>
        <v>0</v>
      </c>
      <c r="P321" s="218"/>
      <c r="Q321" s="166"/>
      <c r="R321" s="167">
        <f t="shared" si="9"/>
        <v>0</v>
      </c>
      <c r="S321" s="167">
        <f>IF($D321&gt;0,IF(AND(D321&lt;=Identification!$B$13,E321&gt;=Identification!$B$11),0),$M321+$N321)</f>
        <v>0</v>
      </c>
      <c r="T321" s="167">
        <f t="shared" si="11"/>
        <v>0</v>
      </c>
    </row>
    <row r="322" spans="1:20" ht="12.75">
      <c r="A322" s="198"/>
      <c r="B322" s="207" t="s">
        <v>441</v>
      </c>
      <c r="C322" s="199"/>
      <c r="D322" s="163"/>
      <c r="E322" s="163"/>
      <c r="F322" s="164"/>
      <c r="G322" s="162"/>
      <c r="H322" s="165"/>
      <c r="I322" s="162"/>
      <c r="J322" s="165"/>
      <c r="K322" s="162"/>
      <c r="L322" s="162"/>
      <c r="M322" s="264"/>
      <c r="N322" s="264"/>
      <c r="O322" s="265">
        <f t="shared" si="13"/>
        <v>0</v>
      </c>
      <c r="P322" s="218"/>
      <c r="Q322" s="166"/>
      <c r="R322" s="167">
        <f t="shared" si="9"/>
        <v>0</v>
      </c>
      <c r="S322" s="167">
        <f>IF($D322&gt;0,IF(AND(D322&lt;=Identification!$B$13,E322&gt;=Identification!$B$11),0),$M322+$N322)</f>
        <v>0</v>
      </c>
      <c r="T322" s="167">
        <f t="shared" si="11"/>
        <v>0</v>
      </c>
    </row>
    <row r="323" spans="1:20" ht="12.75">
      <c r="A323" s="198"/>
      <c r="B323" s="207" t="s">
        <v>442</v>
      </c>
      <c r="C323" s="199"/>
      <c r="D323" s="163"/>
      <c r="E323" s="163"/>
      <c r="F323" s="164"/>
      <c r="G323" s="162"/>
      <c r="H323" s="165"/>
      <c r="I323" s="162"/>
      <c r="J323" s="165"/>
      <c r="K323" s="162"/>
      <c r="L323" s="162"/>
      <c r="M323" s="264"/>
      <c r="N323" s="264"/>
      <c r="O323" s="265">
        <f t="shared" si="13"/>
        <v>0</v>
      </c>
      <c r="P323" s="218"/>
      <c r="Q323" s="166"/>
      <c r="R323" s="167">
        <f t="shared" si="9"/>
        <v>0</v>
      </c>
      <c r="S323" s="167">
        <f>IF($D323&gt;0,IF(AND(D323&lt;=Identification!$B$13,E323&gt;=Identification!$B$11),0),$M323+$N323)</f>
        <v>0</v>
      </c>
      <c r="T323" s="167">
        <f t="shared" si="11"/>
        <v>0</v>
      </c>
    </row>
    <row r="324" spans="1:20" ht="12.75">
      <c r="A324" s="198"/>
      <c r="B324" s="207" t="s">
        <v>443</v>
      </c>
      <c r="C324" s="199"/>
      <c r="D324" s="163"/>
      <c r="E324" s="163"/>
      <c r="F324" s="164"/>
      <c r="G324" s="162"/>
      <c r="H324" s="165"/>
      <c r="I324" s="162"/>
      <c r="J324" s="165"/>
      <c r="K324" s="162"/>
      <c r="L324" s="162"/>
      <c r="M324" s="264"/>
      <c r="N324" s="264"/>
      <c r="O324" s="265">
        <f t="shared" si="13"/>
        <v>0</v>
      </c>
      <c r="P324" s="218"/>
      <c r="Q324" s="166"/>
      <c r="R324" s="167">
        <f t="shared" si="9"/>
        <v>0</v>
      </c>
      <c r="S324" s="167">
        <f>IF($D324&gt;0,IF(AND(D324&lt;=Identification!$B$13,E324&gt;=Identification!$B$11),0),$M324+$N324)</f>
        <v>0</v>
      </c>
      <c r="T324" s="167">
        <f t="shared" si="11"/>
        <v>0</v>
      </c>
    </row>
    <row r="325" spans="1:20" ht="12.75">
      <c r="A325" s="198"/>
      <c r="B325" s="207" t="s">
        <v>444</v>
      </c>
      <c r="C325" s="199"/>
      <c r="D325" s="163"/>
      <c r="E325" s="163"/>
      <c r="F325" s="164"/>
      <c r="G325" s="162"/>
      <c r="H325" s="165"/>
      <c r="I325" s="162"/>
      <c r="J325" s="165"/>
      <c r="K325" s="162"/>
      <c r="L325" s="162"/>
      <c r="M325" s="264"/>
      <c r="N325" s="264"/>
      <c r="O325" s="265">
        <f t="shared" si="13"/>
        <v>0</v>
      </c>
      <c r="P325" s="218"/>
      <c r="Q325" s="166"/>
      <c r="R325" s="167">
        <f t="shared" si="9"/>
        <v>0</v>
      </c>
      <c r="S325" s="167">
        <f>IF($D325&gt;0,IF(AND(D325&lt;=Identification!$B$13,E325&gt;=Identification!$B$11),0),$M325+$N325)</f>
        <v>0</v>
      </c>
      <c r="T325" s="167">
        <f t="shared" si="11"/>
        <v>0</v>
      </c>
    </row>
    <row r="326" spans="1:20" ht="12.75">
      <c r="A326" s="198"/>
      <c r="B326" s="207" t="s">
        <v>445</v>
      </c>
      <c r="C326" s="199"/>
      <c r="D326" s="163"/>
      <c r="E326" s="163"/>
      <c r="F326" s="164"/>
      <c r="G326" s="162"/>
      <c r="H326" s="165"/>
      <c r="I326" s="162"/>
      <c r="J326" s="165"/>
      <c r="K326" s="162"/>
      <c r="L326" s="162"/>
      <c r="M326" s="264"/>
      <c r="N326" s="264"/>
      <c r="O326" s="265">
        <f t="shared" si="13"/>
        <v>0</v>
      </c>
      <c r="P326" s="218"/>
      <c r="Q326" s="166"/>
      <c r="R326" s="167">
        <f t="shared" si="9"/>
        <v>0</v>
      </c>
      <c r="S326" s="167">
        <f>IF($D326&gt;0,IF(AND(D326&lt;=Identification!$B$13,E326&gt;=Identification!$B$11),0),$M326+$N326)</f>
        <v>0</v>
      </c>
      <c r="T326" s="167">
        <f t="shared" si="11"/>
        <v>0</v>
      </c>
    </row>
    <row r="327" spans="1:20" ht="12.75">
      <c r="A327" s="198"/>
      <c r="B327" s="207" t="s">
        <v>446</v>
      </c>
      <c r="C327" s="199"/>
      <c r="D327" s="163"/>
      <c r="E327" s="163"/>
      <c r="F327" s="164"/>
      <c r="G327" s="162"/>
      <c r="H327" s="165"/>
      <c r="I327" s="162"/>
      <c r="J327" s="165"/>
      <c r="K327" s="162"/>
      <c r="L327" s="162"/>
      <c r="M327" s="264"/>
      <c r="N327" s="264"/>
      <c r="O327" s="265">
        <f t="shared" si="13"/>
        <v>0</v>
      </c>
      <c r="P327" s="218"/>
      <c r="Q327" s="166"/>
      <c r="R327" s="167">
        <f t="shared" si="9"/>
        <v>0</v>
      </c>
      <c r="S327" s="167">
        <f>IF($D327&gt;0,IF(AND(D327&lt;=Identification!$B$13,E327&gt;=Identification!$B$11),0),$M327+$N327)</f>
        <v>0</v>
      </c>
      <c r="T327" s="167">
        <f t="shared" si="11"/>
        <v>0</v>
      </c>
    </row>
    <row r="328" spans="1:20" ht="12.75">
      <c r="A328" s="198"/>
      <c r="B328" s="207" t="s">
        <v>447</v>
      </c>
      <c r="C328" s="199"/>
      <c r="D328" s="163"/>
      <c r="E328" s="163"/>
      <c r="F328" s="164"/>
      <c r="G328" s="162"/>
      <c r="H328" s="165"/>
      <c r="I328" s="162"/>
      <c r="J328" s="165"/>
      <c r="K328" s="162"/>
      <c r="L328" s="162"/>
      <c r="M328" s="264"/>
      <c r="N328" s="264"/>
      <c r="O328" s="265">
        <f t="shared" si="13"/>
        <v>0</v>
      </c>
      <c r="P328" s="218"/>
      <c r="Q328" s="166"/>
      <c r="R328" s="167">
        <f t="shared" si="9"/>
        <v>0</v>
      </c>
      <c r="S328" s="167">
        <f>IF($D328&gt;0,IF(AND(D328&lt;=Identification!$B$13,E328&gt;=Identification!$B$11),0),$M328+$N328)</f>
        <v>0</v>
      </c>
      <c r="T328" s="167">
        <f t="shared" si="11"/>
        <v>0</v>
      </c>
    </row>
    <row r="329" spans="1:20" ht="12.75">
      <c r="A329" s="198"/>
      <c r="B329" s="207" t="s">
        <v>448</v>
      </c>
      <c r="C329" s="199"/>
      <c r="D329" s="163"/>
      <c r="E329" s="163"/>
      <c r="F329" s="164"/>
      <c r="G329" s="162"/>
      <c r="H329" s="165"/>
      <c r="I329" s="162"/>
      <c r="J329" s="165"/>
      <c r="K329" s="162"/>
      <c r="L329" s="162"/>
      <c r="M329" s="264"/>
      <c r="N329" s="264"/>
      <c r="O329" s="265">
        <f t="shared" si="13"/>
        <v>0</v>
      </c>
      <c r="P329" s="218"/>
      <c r="Q329" s="166"/>
      <c r="R329" s="167">
        <f t="shared" si="9"/>
        <v>0</v>
      </c>
      <c r="S329" s="167">
        <f>IF($D329&gt;0,IF(AND(D329&lt;=Identification!$B$13,E329&gt;=Identification!$B$11),0),$M329+$N329)</f>
        <v>0</v>
      </c>
      <c r="T329" s="167">
        <f t="shared" si="11"/>
        <v>0</v>
      </c>
    </row>
    <row r="330" spans="1:20" ht="12.75">
      <c r="A330" s="198"/>
      <c r="B330" s="207" t="s">
        <v>449</v>
      </c>
      <c r="C330" s="199"/>
      <c r="D330" s="163"/>
      <c r="E330" s="163"/>
      <c r="F330" s="164"/>
      <c r="G330" s="162"/>
      <c r="H330" s="165"/>
      <c r="I330" s="162"/>
      <c r="J330" s="165"/>
      <c r="K330" s="162"/>
      <c r="L330" s="162"/>
      <c r="M330" s="264"/>
      <c r="N330" s="264"/>
      <c r="O330" s="265">
        <f t="shared" si="13"/>
        <v>0</v>
      </c>
      <c r="P330" s="218"/>
      <c r="Q330" s="166"/>
      <c r="R330" s="167">
        <f t="shared" si="9"/>
        <v>0</v>
      </c>
      <c r="S330" s="167">
        <f>IF($D330&gt;0,IF(AND(D330&lt;=Identification!$B$13,E330&gt;=Identification!$B$11),0),$M330+$N330)</f>
        <v>0</v>
      </c>
      <c r="T330" s="167">
        <f t="shared" si="11"/>
        <v>0</v>
      </c>
    </row>
    <row r="331" spans="1:20" ht="12.75">
      <c r="A331" s="198"/>
      <c r="B331" s="207" t="s">
        <v>450</v>
      </c>
      <c r="C331" s="199"/>
      <c r="D331" s="163"/>
      <c r="E331" s="163"/>
      <c r="F331" s="164"/>
      <c r="G331" s="162"/>
      <c r="H331" s="165"/>
      <c r="I331" s="162"/>
      <c r="J331" s="165"/>
      <c r="K331" s="162"/>
      <c r="L331" s="162"/>
      <c r="M331" s="264"/>
      <c r="N331" s="264"/>
      <c r="O331" s="265">
        <f t="shared" si="13"/>
        <v>0</v>
      </c>
      <c r="P331" s="218"/>
      <c r="Q331" s="166"/>
      <c r="R331" s="167">
        <f t="shared" si="9"/>
        <v>0</v>
      </c>
      <c r="S331" s="167">
        <f>IF($D331&gt;0,IF(AND(D331&lt;=Identification!$B$13,E331&gt;=Identification!$B$11),0),$M331+$N331)</f>
        <v>0</v>
      </c>
      <c r="T331" s="167">
        <f t="shared" si="11"/>
        <v>0</v>
      </c>
    </row>
    <row r="332" spans="1:20" ht="12.75">
      <c r="A332" s="198"/>
      <c r="B332" s="207" t="s">
        <v>451</v>
      </c>
      <c r="C332" s="199"/>
      <c r="D332" s="163"/>
      <c r="E332" s="163"/>
      <c r="F332" s="164"/>
      <c r="G332" s="162"/>
      <c r="H332" s="165"/>
      <c r="I332" s="162"/>
      <c r="J332" s="165"/>
      <c r="K332" s="162"/>
      <c r="L332" s="162"/>
      <c r="M332" s="264"/>
      <c r="N332" s="264"/>
      <c r="O332" s="265">
        <f t="shared" si="13"/>
        <v>0</v>
      </c>
      <c r="P332" s="218"/>
      <c r="Q332" s="166"/>
      <c r="R332" s="167">
        <f t="shared" si="9"/>
        <v>0</v>
      </c>
      <c r="S332" s="167">
        <f>IF($D332&gt;0,IF(AND(D332&lt;=Identification!$B$13,E332&gt;=Identification!$B$11),0),$M332+$N332)</f>
        <v>0</v>
      </c>
      <c r="T332" s="167">
        <f t="shared" si="11"/>
        <v>0</v>
      </c>
    </row>
    <row r="333" spans="1:20" ht="12.75">
      <c r="A333" s="198"/>
      <c r="B333" s="207" t="s">
        <v>452</v>
      </c>
      <c r="C333" s="199"/>
      <c r="D333" s="163"/>
      <c r="E333" s="163"/>
      <c r="F333" s="164"/>
      <c r="G333" s="162"/>
      <c r="H333" s="165"/>
      <c r="I333" s="162"/>
      <c r="J333" s="165"/>
      <c r="K333" s="162"/>
      <c r="L333" s="162"/>
      <c r="M333" s="264"/>
      <c r="N333" s="264"/>
      <c r="O333" s="265">
        <f t="shared" si="13"/>
        <v>0</v>
      </c>
      <c r="P333" s="218"/>
      <c r="Q333" s="166"/>
      <c r="R333" s="167">
        <f t="shared" si="9"/>
        <v>0</v>
      </c>
      <c r="S333" s="167">
        <f>IF($D333&gt;0,IF(AND(D333&lt;=Identification!$B$13,E333&gt;=Identification!$B$11),0),$M333+$N333)</f>
        <v>0</v>
      </c>
      <c r="T333" s="167">
        <f t="shared" si="11"/>
        <v>0</v>
      </c>
    </row>
    <row r="334" spans="1:20" ht="12.75">
      <c r="A334" s="198"/>
      <c r="B334" s="207" t="s">
        <v>453</v>
      </c>
      <c r="C334" s="199"/>
      <c r="D334" s="163"/>
      <c r="E334" s="163"/>
      <c r="F334" s="164"/>
      <c r="G334" s="162"/>
      <c r="H334" s="165"/>
      <c r="I334" s="162"/>
      <c r="J334" s="165"/>
      <c r="K334" s="162"/>
      <c r="L334" s="162"/>
      <c r="M334" s="264"/>
      <c r="N334" s="264"/>
      <c r="O334" s="265">
        <f t="shared" si="13"/>
        <v>0</v>
      </c>
      <c r="P334" s="218"/>
      <c r="Q334" s="166"/>
      <c r="R334" s="167">
        <f t="shared" si="9"/>
        <v>0</v>
      </c>
      <c r="S334" s="167">
        <f>IF($D334&gt;0,IF(AND(D334&lt;=Identification!$B$13,E334&gt;=Identification!$B$11),0),$M334+$N334)</f>
        <v>0</v>
      </c>
      <c r="T334" s="167">
        <f t="shared" si="11"/>
        <v>0</v>
      </c>
    </row>
    <row r="335" spans="1:20" ht="12.75">
      <c r="A335" s="198"/>
      <c r="B335" s="207" t="s">
        <v>454</v>
      </c>
      <c r="C335" s="199"/>
      <c r="D335" s="163"/>
      <c r="E335" s="163"/>
      <c r="F335" s="164"/>
      <c r="G335" s="162"/>
      <c r="H335" s="165"/>
      <c r="I335" s="162"/>
      <c r="J335" s="165"/>
      <c r="K335" s="162"/>
      <c r="L335" s="162"/>
      <c r="M335" s="264"/>
      <c r="N335" s="264"/>
      <c r="O335" s="265">
        <f t="shared" si="13"/>
        <v>0</v>
      </c>
      <c r="P335" s="218"/>
      <c r="Q335" s="166"/>
      <c r="R335" s="167">
        <f t="shared" si="9"/>
        <v>0</v>
      </c>
      <c r="S335" s="167">
        <f>IF($D335&gt;0,IF(AND(D335&lt;=Identification!$B$13,E335&gt;=Identification!$B$11),0),$M335+$N335)</f>
        <v>0</v>
      </c>
      <c r="T335" s="167">
        <f t="shared" si="11"/>
        <v>0</v>
      </c>
    </row>
    <row r="336" spans="1:20" ht="12.75">
      <c r="A336" s="198"/>
      <c r="B336" s="207" t="s">
        <v>455</v>
      </c>
      <c r="C336" s="199"/>
      <c r="D336" s="163"/>
      <c r="E336" s="163"/>
      <c r="F336" s="164"/>
      <c r="G336" s="162"/>
      <c r="H336" s="165"/>
      <c r="I336" s="162"/>
      <c r="J336" s="165"/>
      <c r="K336" s="162"/>
      <c r="L336" s="162"/>
      <c r="M336" s="264"/>
      <c r="N336" s="264"/>
      <c r="O336" s="265">
        <f aca="true" t="shared" si="14" ref="O336:O356">SUM(M336:N336)</f>
        <v>0</v>
      </c>
      <c r="P336" s="218"/>
      <c r="Q336" s="166"/>
      <c r="R336" s="167">
        <f t="shared" si="9"/>
        <v>0</v>
      </c>
      <c r="S336" s="167">
        <f>IF($D336&gt;0,IF(AND(D336&lt;=Identification!$B$13,E336&gt;=Identification!$B$11),0),$M336+$N336)</f>
        <v>0</v>
      </c>
      <c r="T336" s="167">
        <f t="shared" si="11"/>
        <v>0</v>
      </c>
    </row>
    <row r="337" spans="1:20" ht="12.75">
      <c r="A337" s="198"/>
      <c r="B337" s="207" t="s">
        <v>456</v>
      </c>
      <c r="C337" s="199"/>
      <c r="D337" s="163"/>
      <c r="E337" s="163"/>
      <c r="F337" s="164"/>
      <c r="G337" s="162"/>
      <c r="H337" s="165"/>
      <c r="I337" s="162"/>
      <c r="J337" s="165"/>
      <c r="K337" s="162"/>
      <c r="L337" s="162"/>
      <c r="M337" s="264"/>
      <c r="N337" s="264"/>
      <c r="O337" s="265">
        <f t="shared" si="14"/>
        <v>0</v>
      </c>
      <c r="P337" s="218"/>
      <c r="Q337" s="166"/>
      <c r="R337" s="167">
        <f t="shared" si="9"/>
        <v>0</v>
      </c>
      <c r="S337" s="167">
        <f>IF($D337&gt;0,IF(AND(D337&lt;=Identification!$B$13,E337&gt;=Identification!$B$11),0),$M337+$N337)</f>
        <v>0</v>
      </c>
      <c r="T337" s="167">
        <f t="shared" si="11"/>
        <v>0</v>
      </c>
    </row>
    <row r="338" spans="1:20" ht="12.75">
      <c r="A338" s="198"/>
      <c r="B338" s="207" t="s">
        <v>457</v>
      </c>
      <c r="C338" s="199"/>
      <c r="D338" s="163"/>
      <c r="E338" s="163"/>
      <c r="F338" s="164"/>
      <c r="G338" s="162"/>
      <c r="H338" s="165"/>
      <c r="I338" s="162"/>
      <c r="J338" s="165"/>
      <c r="K338" s="162"/>
      <c r="L338" s="162"/>
      <c r="M338" s="264"/>
      <c r="N338" s="264"/>
      <c r="O338" s="265">
        <f t="shared" si="14"/>
        <v>0</v>
      </c>
      <c r="P338" s="218"/>
      <c r="Q338" s="166"/>
      <c r="R338" s="167">
        <f t="shared" si="9"/>
        <v>0</v>
      </c>
      <c r="S338" s="167">
        <f>IF($D338&gt;0,IF(AND(D338&lt;=Identification!$B$13,E338&gt;=Identification!$B$11),0),$M338+$N338)</f>
        <v>0</v>
      </c>
      <c r="T338" s="167">
        <f t="shared" si="11"/>
        <v>0</v>
      </c>
    </row>
    <row r="339" spans="1:20" ht="12.75">
      <c r="A339" s="198"/>
      <c r="B339" s="207" t="s">
        <v>458</v>
      </c>
      <c r="C339" s="199"/>
      <c r="D339" s="163"/>
      <c r="E339" s="163"/>
      <c r="F339" s="164"/>
      <c r="G339" s="162"/>
      <c r="H339" s="165"/>
      <c r="I339" s="162"/>
      <c r="J339" s="165"/>
      <c r="K339" s="162"/>
      <c r="L339" s="162"/>
      <c r="M339" s="264"/>
      <c r="N339" s="264"/>
      <c r="O339" s="265">
        <f t="shared" si="14"/>
        <v>0</v>
      </c>
      <c r="P339" s="218"/>
      <c r="Q339" s="166"/>
      <c r="R339" s="167">
        <f t="shared" si="9"/>
        <v>0</v>
      </c>
      <c r="S339" s="167">
        <f>IF($D339&gt;0,IF(AND(D339&lt;=Identification!$B$13,E339&gt;=Identification!$B$11),0),$M339+$N339)</f>
        <v>0</v>
      </c>
      <c r="T339" s="167">
        <f t="shared" si="11"/>
        <v>0</v>
      </c>
    </row>
    <row r="340" spans="1:20" ht="12.75">
      <c r="A340" s="198"/>
      <c r="B340" s="207" t="s">
        <v>459</v>
      </c>
      <c r="C340" s="199"/>
      <c r="D340" s="163"/>
      <c r="E340" s="163"/>
      <c r="F340" s="164"/>
      <c r="G340" s="162"/>
      <c r="H340" s="165"/>
      <c r="I340" s="162"/>
      <c r="J340" s="165"/>
      <c r="K340" s="162"/>
      <c r="L340" s="162"/>
      <c r="M340" s="264"/>
      <c r="N340" s="264"/>
      <c r="O340" s="265">
        <f t="shared" si="14"/>
        <v>0</v>
      </c>
      <c r="P340" s="218"/>
      <c r="Q340" s="166"/>
      <c r="R340" s="167">
        <f t="shared" si="9"/>
        <v>0</v>
      </c>
      <c r="S340" s="167">
        <f>IF($D340&gt;0,IF(AND(D340&lt;=Identification!$B$13,E340&gt;=Identification!$B$11),0),$M340+$N340)</f>
        <v>0</v>
      </c>
      <c r="T340" s="167">
        <f t="shared" si="11"/>
        <v>0</v>
      </c>
    </row>
    <row r="341" spans="1:20" ht="12.75">
      <c r="A341" s="198"/>
      <c r="B341" s="207" t="s">
        <v>460</v>
      </c>
      <c r="C341" s="199"/>
      <c r="D341" s="163"/>
      <c r="E341" s="163"/>
      <c r="F341" s="164"/>
      <c r="G341" s="162"/>
      <c r="H341" s="165"/>
      <c r="I341" s="162"/>
      <c r="J341" s="165"/>
      <c r="K341" s="162"/>
      <c r="L341" s="162"/>
      <c r="M341" s="264"/>
      <c r="N341" s="264"/>
      <c r="O341" s="265">
        <f t="shared" si="14"/>
        <v>0</v>
      </c>
      <c r="P341" s="218"/>
      <c r="Q341" s="166"/>
      <c r="R341" s="167">
        <f t="shared" si="9"/>
        <v>0</v>
      </c>
      <c r="S341" s="167">
        <f>IF($D341&gt;0,IF(AND(D341&lt;=Identification!$B$13,E341&gt;=Identification!$B$11),0),$M341+$N341)</f>
        <v>0</v>
      </c>
      <c r="T341" s="167">
        <f t="shared" si="11"/>
        <v>0</v>
      </c>
    </row>
    <row r="342" spans="1:20" ht="12.75">
      <c r="A342" s="198"/>
      <c r="B342" s="207" t="s">
        <v>461</v>
      </c>
      <c r="C342" s="199"/>
      <c r="D342" s="163"/>
      <c r="E342" s="163"/>
      <c r="F342" s="164"/>
      <c r="G342" s="162"/>
      <c r="H342" s="165"/>
      <c r="I342" s="162"/>
      <c r="J342" s="165"/>
      <c r="K342" s="162"/>
      <c r="L342" s="162"/>
      <c r="M342" s="264"/>
      <c r="N342" s="264"/>
      <c r="O342" s="265">
        <f t="shared" si="14"/>
        <v>0</v>
      </c>
      <c r="P342" s="218"/>
      <c r="Q342" s="166"/>
      <c r="R342" s="167">
        <f t="shared" si="9"/>
        <v>0</v>
      </c>
      <c r="S342" s="167">
        <f>IF($D342&gt;0,IF(AND(D342&lt;=Identification!$B$13,E342&gt;=Identification!$B$11),0),$M342+$N342)</f>
        <v>0</v>
      </c>
      <c r="T342" s="167">
        <f t="shared" si="11"/>
        <v>0</v>
      </c>
    </row>
    <row r="343" spans="1:20" ht="12.75">
      <c r="A343" s="198"/>
      <c r="B343" s="207" t="s">
        <v>462</v>
      </c>
      <c r="C343" s="199"/>
      <c r="D343" s="163"/>
      <c r="E343" s="163"/>
      <c r="F343" s="164"/>
      <c r="G343" s="162"/>
      <c r="H343" s="165"/>
      <c r="I343" s="162"/>
      <c r="J343" s="165"/>
      <c r="K343" s="162"/>
      <c r="L343" s="162"/>
      <c r="M343" s="264"/>
      <c r="N343" s="264"/>
      <c r="O343" s="265">
        <f t="shared" si="14"/>
        <v>0</v>
      </c>
      <c r="P343" s="218"/>
      <c r="Q343" s="166"/>
      <c r="R343" s="167">
        <f t="shared" si="9"/>
        <v>0</v>
      </c>
      <c r="S343" s="167">
        <f>IF($D343&gt;0,IF(AND(D343&lt;=Identification!$B$13,E343&gt;=Identification!$B$11),0),$M343+$N343)</f>
        <v>0</v>
      </c>
      <c r="T343" s="167">
        <f t="shared" si="11"/>
        <v>0</v>
      </c>
    </row>
    <row r="344" spans="1:20" ht="12.75">
      <c r="A344" s="198"/>
      <c r="B344" s="207" t="s">
        <v>463</v>
      </c>
      <c r="C344" s="199"/>
      <c r="D344" s="163"/>
      <c r="E344" s="163"/>
      <c r="F344" s="164"/>
      <c r="G344" s="162"/>
      <c r="H344" s="165"/>
      <c r="I344" s="162"/>
      <c r="J344" s="165"/>
      <c r="K344" s="162"/>
      <c r="L344" s="162"/>
      <c r="M344" s="264"/>
      <c r="N344" s="264"/>
      <c r="O344" s="265">
        <f t="shared" si="14"/>
        <v>0</v>
      </c>
      <c r="P344" s="218"/>
      <c r="Q344" s="166"/>
      <c r="R344" s="167">
        <f t="shared" si="9"/>
        <v>0</v>
      </c>
      <c r="S344" s="167">
        <f>IF($D344&gt;0,IF(AND(D344&lt;=Identification!$B$13,E344&gt;=Identification!$B$11),0),$M344+$N344)</f>
        <v>0</v>
      </c>
      <c r="T344" s="167">
        <f t="shared" si="11"/>
        <v>0</v>
      </c>
    </row>
    <row r="345" spans="1:20" ht="12.75">
      <c r="A345" s="198"/>
      <c r="B345" s="207" t="s">
        <v>464</v>
      </c>
      <c r="C345" s="199"/>
      <c r="D345" s="163"/>
      <c r="E345" s="163"/>
      <c r="F345" s="164"/>
      <c r="G345" s="162"/>
      <c r="H345" s="165"/>
      <c r="I345" s="162"/>
      <c r="J345" s="165"/>
      <c r="K345" s="162"/>
      <c r="L345" s="162"/>
      <c r="M345" s="264"/>
      <c r="N345" s="264"/>
      <c r="O345" s="265">
        <f t="shared" si="14"/>
        <v>0</v>
      </c>
      <c r="P345" s="218"/>
      <c r="Q345" s="166"/>
      <c r="R345" s="167">
        <f t="shared" si="9"/>
        <v>0</v>
      </c>
      <c r="S345" s="167">
        <f>IF($D345&gt;0,IF(AND(D345&lt;=Identification!$B$13,E345&gt;=Identification!$B$11),0),$M345+$N345)</f>
        <v>0</v>
      </c>
      <c r="T345" s="167">
        <f t="shared" si="11"/>
        <v>0</v>
      </c>
    </row>
    <row r="346" spans="1:20" ht="12.75">
      <c r="A346" s="198"/>
      <c r="B346" s="207" t="s">
        <v>465</v>
      </c>
      <c r="C346" s="199"/>
      <c r="D346" s="163"/>
      <c r="E346" s="163"/>
      <c r="F346" s="164"/>
      <c r="G346" s="162"/>
      <c r="H346" s="165"/>
      <c r="I346" s="162"/>
      <c r="J346" s="165"/>
      <c r="K346" s="162"/>
      <c r="L346" s="162"/>
      <c r="M346" s="264"/>
      <c r="N346" s="264"/>
      <c r="O346" s="265">
        <f t="shared" si="14"/>
        <v>0</v>
      </c>
      <c r="P346" s="218"/>
      <c r="Q346" s="166"/>
      <c r="R346" s="167">
        <f t="shared" si="9"/>
        <v>0</v>
      </c>
      <c r="S346" s="167">
        <f>IF($D346&gt;0,IF(AND(D346&lt;=Identification!$B$13,E346&gt;=Identification!$B$11),0),$M346+$N346)</f>
        <v>0</v>
      </c>
      <c r="T346" s="167">
        <f t="shared" si="11"/>
        <v>0</v>
      </c>
    </row>
    <row r="347" spans="1:20" ht="12.75">
      <c r="A347" s="198"/>
      <c r="B347" s="207" t="s">
        <v>466</v>
      </c>
      <c r="C347" s="199"/>
      <c r="D347" s="163"/>
      <c r="E347" s="163"/>
      <c r="F347" s="164"/>
      <c r="G347" s="162"/>
      <c r="H347" s="165"/>
      <c r="I347" s="162"/>
      <c r="J347" s="165"/>
      <c r="K347" s="162"/>
      <c r="L347" s="162"/>
      <c r="M347" s="264"/>
      <c r="N347" s="264"/>
      <c r="O347" s="265">
        <f t="shared" si="14"/>
        <v>0</v>
      </c>
      <c r="P347" s="218"/>
      <c r="Q347" s="166"/>
      <c r="R347" s="167">
        <f t="shared" si="9"/>
        <v>0</v>
      </c>
      <c r="S347" s="167">
        <f>IF($D347&gt;0,IF(AND(D347&lt;=Identification!$B$13,E347&gt;=Identification!$B$11),0),$M347+$N347)</f>
        <v>0</v>
      </c>
      <c r="T347" s="167">
        <f t="shared" si="11"/>
        <v>0</v>
      </c>
    </row>
    <row r="348" spans="1:20" ht="12.75">
      <c r="A348" s="198"/>
      <c r="B348" s="207" t="s">
        <v>467</v>
      </c>
      <c r="C348" s="199"/>
      <c r="D348" s="163"/>
      <c r="E348" s="163"/>
      <c r="F348" s="164"/>
      <c r="G348" s="162"/>
      <c r="H348" s="165"/>
      <c r="I348" s="162"/>
      <c r="J348" s="165"/>
      <c r="K348" s="162"/>
      <c r="L348" s="162"/>
      <c r="M348" s="264"/>
      <c r="N348" s="264"/>
      <c r="O348" s="265">
        <f t="shared" si="14"/>
        <v>0</v>
      </c>
      <c r="P348" s="218"/>
      <c r="Q348" s="166"/>
      <c r="R348" s="167">
        <f t="shared" si="9"/>
        <v>0</v>
      </c>
      <c r="S348" s="167">
        <f>IF($D348&gt;0,IF(AND(D348&lt;=Identification!$B$13,E348&gt;=Identification!$B$11),0),$M348+$N348)</f>
        <v>0</v>
      </c>
      <c r="T348" s="167">
        <f t="shared" si="11"/>
        <v>0</v>
      </c>
    </row>
    <row r="349" spans="1:20" ht="12.75">
      <c r="A349" s="198"/>
      <c r="B349" s="207" t="s">
        <v>468</v>
      </c>
      <c r="C349" s="199"/>
      <c r="D349" s="163"/>
      <c r="E349" s="163"/>
      <c r="F349" s="164"/>
      <c r="G349" s="162"/>
      <c r="H349" s="165"/>
      <c r="I349" s="162"/>
      <c r="J349" s="165"/>
      <c r="K349" s="162"/>
      <c r="L349" s="162"/>
      <c r="M349" s="264"/>
      <c r="N349" s="264"/>
      <c r="O349" s="265">
        <f t="shared" si="14"/>
        <v>0</v>
      </c>
      <c r="P349" s="218"/>
      <c r="Q349" s="166"/>
      <c r="R349" s="167">
        <f t="shared" si="9"/>
        <v>0</v>
      </c>
      <c r="S349" s="167">
        <f>IF($D349&gt;0,IF(AND(D349&lt;=Identification!$B$13,E349&gt;=Identification!$B$11),0),$M349+$N349)</f>
        <v>0</v>
      </c>
      <c r="T349" s="167">
        <f t="shared" si="11"/>
        <v>0</v>
      </c>
    </row>
    <row r="350" spans="1:20" ht="12.75">
      <c r="A350" s="198"/>
      <c r="B350" s="207" t="s">
        <v>469</v>
      </c>
      <c r="C350" s="199"/>
      <c r="D350" s="163"/>
      <c r="E350" s="163"/>
      <c r="F350" s="164"/>
      <c r="G350" s="162"/>
      <c r="H350" s="165"/>
      <c r="I350" s="162"/>
      <c r="J350" s="165"/>
      <c r="K350" s="162"/>
      <c r="L350" s="162"/>
      <c r="M350" s="264"/>
      <c r="N350" s="264"/>
      <c r="O350" s="265">
        <f t="shared" si="14"/>
        <v>0</v>
      </c>
      <c r="P350" s="218"/>
      <c r="Q350" s="166"/>
      <c r="R350" s="167">
        <f t="shared" si="9"/>
        <v>0</v>
      </c>
      <c r="S350" s="167">
        <f>IF($D350&gt;0,IF(AND(D350&lt;=Identification!$B$13,E350&gt;=Identification!$B$11),0),$M350+$N350)</f>
        <v>0</v>
      </c>
      <c r="T350" s="167">
        <f t="shared" si="11"/>
        <v>0</v>
      </c>
    </row>
    <row r="351" spans="1:20" ht="12.75">
      <c r="A351" s="198"/>
      <c r="B351" s="207" t="s">
        <v>470</v>
      </c>
      <c r="C351" s="199"/>
      <c r="D351" s="163"/>
      <c r="E351" s="163"/>
      <c r="F351" s="164"/>
      <c r="G351" s="162"/>
      <c r="H351" s="165"/>
      <c r="I351" s="162"/>
      <c r="J351" s="165"/>
      <c r="K351" s="162"/>
      <c r="L351" s="162"/>
      <c r="M351" s="264"/>
      <c r="N351" s="264"/>
      <c r="O351" s="265">
        <f t="shared" si="14"/>
        <v>0</v>
      </c>
      <c r="P351" s="218"/>
      <c r="Q351" s="166"/>
      <c r="R351" s="167">
        <f t="shared" si="9"/>
        <v>0</v>
      </c>
      <c r="S351" s="167">
        <f>IF($D351&gt;0,IF(AND(D351&lt;=Identification!$B$13,E351&gt;=Identification!$B$11),0),$M351+$N351)</f>
        <v>0</v>
      </c>
      <c r="T351" s="167">
        <f t="shared" si="11"/>
        <v>0</v>
      </c>
    </row>
    <row r="352" spans="1:20" ht="12.75">
      <c r="A352" s="198"/>
      <c r="B352" s="207" t="s">
        <v>471</v>
      </c>
      <c r="C352" s="199"/>
      <c r="D352" s="163"/>
      <c r="E352" s="163"/>
      <c r="F352" s="164"/>
      <c r="G352" s="162"/>
      <c r="H352" s="165"/>
      <c r="I352" s="162"/>
      <c r="J352" s="165"/>
      <c r="K352" s="162"/>
      <c r="L352" s="162"/>
      <c r="M352" s="264"/>
      <c r="N352" s="264"/>
      <c r="O352" s="265">
        <f t="shared" si="14"/>
        <v>0</v>
      </c>
      <c r="P352" s="218"/>
      <c r="Q352" s="166"/>
      <c r="R352" s="167">
        <f t="shared" si="9"/>
        <v>0</v>
      </c>
      <c r="S352" s="167">
        <f>IF($D352&gt;0,IF(AND(D352&lt;=Identification!$B$13,E352&gt;=Identification!$B$11),0),$M352+$N352)</f>
        <v>0</v>
      </c>
      <c r="T352" s="167">
        <f t="shared" si="11"/>
        <v>0</v>
      </c>
    </row>
    <row r="353" spans="1:20" ht="12.75">
      <c r="A353" s="198"/>
      <c r="B353" s="207" t="s">
        <v>472</v>
      </c>
      <c r="C353" s="199"/>
      <c r="D353" s="163"/>
      <c r="E353" s="163"/>
      <c r="F353" s="164"/>
      <c r="G353" s="162"/>
      <c r="H353" s="165"/>
      <c r="I353" s="162"/>
      <c r="J353" s="165"/>
      <c r="K353" s="162"/>
      <c r="L353" s="162"/>
      <c r="M353" s="264"/>
      <c r="N353" s="264"/>
      <c r="O353" s="265">
        <f t="shared" si="14"/>
        <v>0</v>
      </c>
      <c r="P353" s="218"/>
      <c r="Q353" s="166"/>
      <c r="R353" s="167">
        <f t="shared" si="9"/>
        <v>0</v>
      </c>
      <c r="S353" s="167">
        <f>IF($D353&gt;0,IF(AND(D353&lt;=Identification!$B$13,E353&gt;=Identification!$B$11),0),$M353+$N353)</f>
        <v>0</v>
      </c>
      <c r="T353" s="167">
        <f t="shared" si="11"/>
        <v>0</v>
      </c>
    </row>
    <row r="354" spans="1:20" ht="12.75">
      <c r="A354" s="198"/>
      <c r="B354" s="207" t="s">
        <v>473</v>
      </c>
      <c r="C354" s="199"/>
      <c r="D354" s="163"/>
      <c r="E354" s="163"/>
      <c r="F354" s="164"/>
      <c r="G354" s="162"/>
      <c r="H354" s="165"/>
      <c r="I354" s="162"/>
      <c r="J354" s="165"/>
      <c r="K354" s="162"/>
      <c r="L354" s="162"/>
      <c r="M354" s="264"/>
      <c r="N354" s="264"/>
      <c r="O354" s="265">
        <f t="shared" si="14"/>
        <v>0</v>
      </c>
      <c r="P354" s="218"/>
      <c r="Q354" s="166"/>
      <c r="R354" s="167">
        <f t="shared" si="9"/>
        <v>0</v>
      </c>
      <c r="S354" s="167">
        <f>IF($D354&gt;0,IF(AND(D354&lt;=Identification!$B$13,E354&gt;=Identification!$B$11),0),$M354+$N354)</f>
        <v>0</v>
      </c>
      <c r="T354" s="167">
        <f t="shared" si="11"/>
        <v>0</v>
      </c>
    </row>
    <row r="355" spans="1:20" ht="12.75">
      <c r="A355" s="198"/>
      <c r="B355" s="207" t="s">
        <v>474</v>
      </c>
      <c r="C355" s="199"/>
      <c r="D355" s="163"/>
      <c r="E355" s="163"/>
      <c r="F355" s="164"/>
      <c r="G355" s="162"/>
      <c r="H355" s="165"/>
      <c r="I355" s="162"/>
      <c r="J355" s="165"/>
      <c r="K355" s="162"/>
      <c r="L355" s="162"/>
      <c r="M355" s="264"/>
      <c r="N355" s="264"/>
      <c r="O355" s="265">
        <f t="shared" si="14"/>
        <v>0</v>
      </c>
      <c r="P355" s="218"/>
      <c r="Q355" s="166"/>
      <c r="R355" s="167">
        <f t="shared" si="9"/>
        <v>0</v>
      </c>
      <c r="S355" s="167">
        <f>IF($D355&gt;0,IF(AND(D355&lt;=Identification!$B$13,E355&gt;=Identification!$B$11),0),$M355+$N355)</f>
        <v>0</v>
      </c>
      <c r="T355" s="167">
        <f t="shared" si="11"/>
        <v>0</v>
      </c>
    </row>
    <row r="356" spans="1:20" ht="12.75">
      <c r="A356" s="198"/>
      <c r="B356" s="207" t="s">
        <v>475</v>
      </c>
      <c r="C356" s="199"/>
      <c r="D356" s="163"/>
      <c r="E356" s="163"/>
      <c r="F356" s="164"/>
      <c r="G356" s="162"/>
      <c r="H356" s="165"/>
      <c r="I356" s="162"/>
      <c r="J356" s="165"/>
      <c r="K356" s="162"/>
      <c r="L356" s="162"/>
      <c r="M356" s="264"/>
      <c r="N356" s="264"/>
      <c r="O356" s="265">
        <f t="shared" si="14"/>
        <v>0</v>
      </c>
      <c r="P356" s="218"/>
      <c r="Q356" s="166"/>
      <c r="R356" s="167">
        <f t="shared" si="9"/>
        <v>0</v>
      </c>
      <c r="S356" s="167">
        <f>IF($D356&gt;0,IF(AND(D356&lt;=Identification!$B$13,E356&gt;=Identification!$B$11),0),$M356+$N356)</f>
        <v>0</v>
      </c>
      <c r="T356" s="167">
        <f t="shared" si="11"/>
        <v>0</v>
      </c>
    </row>
    <row r="357" spans="1:20" ht="12.75">
      <c r="A357" s="198"/>
      <c r="B357" s="207" t="s">
        <v>476</v>
      </c>
      <c r="C357" s="199"/>
      <c r="D357" s="163"/>
      <c r="E357" s="163"/>
      <c r="F357" s="164"/>
      <c r="G357" s="162"/>
      <c r="H357" s="165"/>
      <c r="I357" s="162"/>
      <c r="J357" s="165"/>
      <c r="K357" s="162"/>
      <c r="L357" s="162"/>
      <c r="M357" s="264"/>
      <c r="N357" s="264"/>
      <c r="O357" s="265">
        <f>SUM(M357:N357)</f>
        <v>0</v>
      </c>
      <c r="P357" s="218"/>
      <c r="Q357" s="166"/>
      <c r="R357" s="167">
        <f t="shared" si="9"/>
        <v>0</v>
      </c>
      <c r="S357" s="167">
        <f>IF($D357&gt;0,IF(AND(D357&lt;=Identification!$B$13,E357&gt;=Identification!$B$11),0),$M357+$N357)</f>
        <v>0</v>
      </c>
      <c r="T357" s="167">
        <f t="shared" si="11"/>
        <v>0</v>
      </c>
    </row>
    <row r="358" spans="1:20" ht="13.5" thickBot="1">
      <c r="A358" s="198"/>
      <c r="B358" s="207" t="s">
        <v>477</v>
      </c>
      <c r="C358" s="200"/>
      <c r="D358" s="163"/>
      <c r="E358" s="163"/>
      <c r="F358" s="164"/>
      <c r="G358" s="162"/>
      <c r="H358" s="165"/>
      <c r="I358" s="162"/>
      <c r="J358" s="165"/>
      <c r="K358" s="162"/>
      <c r="L358" s="162"/>
      <c r="M358" s="264"/>
      <c r="N358" s="264"/>
      <c r="O358" s="265">
        <f>SUM(M358:N358)</f>
        <v>0</v>
      </c>
      <c r="P358" s="219"/>
      <c r="Q358" s="166"/>
      <c r="R358" s="167">
        <f t="shared" si="9"/>
        <v>0</v>
      </c>
      <c r="S358" s="167">
        <f>IF($D358&gt;0,IF(AND(D358&lt;=Identification!$B$13,E358&gt;=Identification!$B$11),0),$M358+$N358)</f>
        <v>0</v>
      </c>
      <c r="T358" s="167">
        <f t="shared" si="11"/>
        <v>0</v>
      </c>
    </row>
  </sheetData>
  <sheetProtection password="CAB7" sheet="1"/>
  <protectedRanges>
    <protectedRange sqref="B9:B358" name="Range1"/>
  </protectedRanges>
  <conditionalFormatting sqref="M9:M358">
    <cfRule type="cellIs" priority="1" dxfId="0" operator="greaterThan" stopIfTrue="1">
      <formula>750</formula>
    </cfRule>
  </conditionalFormatting>
  <dataValidations count="1">
    <dataValidation type="list" allowBlank="1" showInputMessage="1" showErrorMessage="1" sqref="J9:J358 H9:H358">
      <formula1>Country</formula1>
    </dataValidation>
  </dataValidations>
  <printOptions gridLines="1"/>
  <pageMargins left="0" right="0" top="0.984251968503937" bottom="0.984251968503937" header="0.5118110236220472" footer="0.5118110236220472"/>
  <pageSetup horizontalDpi="300" verticalDpi="300" orientation="landscape" scale="49" r:id="rId1"/>
  <headerFooter alignWithMargins="0">
    <oddFooter>&amp;R&amp;"Arial,Italique"&amp;8&amp;P / &amp;N</oddFooter>
  </headerFooter>
</worksheet>
</file>

<file path=xl/worksheets/sheet7.xml><?xml version="1.0" encoding="utf-8"?>
<worksheet xmlns="http://schemas.openxmlformats.org/spreadsheetml/2006/main" xmlns:r="http://schemas.openxmlformats.org/officeDocument/2006/relationships">
  <dimension ref="A1:R66"/>
  <sheetViews>
    <sheetView zoomScale="85" zoomScaleNormal="85" zoomScaleSheetLayoutView="65" zoomScalePageLayoutView="0" workbookViewId="0" topLeftCell="A1">
      <selection activeCell="A8" sqref="A8"/>
    </sheetView>
  </sheetViews>
  <sheetFormatPr defaultColWidth="9.140625" defaultRowHeight="12.75"/>
  <cols>
    <col min="1" max="1" width="15.57421875" style="74" customWidth="1"/>
    <col min="2" max="2" width="12.57421875" style="74" customWidth="1"/>
    <col min="3" max="4" width="30.7109375" style="74" customWidth="1"/>
    <col min="5" max="5" width="16.7109375" style="74" customWidth="1"/>
    <col min="6" max="6" width="17.00390625" style="74" customWidth="1"/>
    <col min="7" max="7" width="15.7109375" style="74" customWidth="1"/>
    <col min="8" max="8" width="16.00390625" style="74" customWidth="1"/>
    <col min="9" max="9" width="18.00390625" style="74" hidden="1" customWidth="1"/>
    <col min="10" max="10" width="18.00390625" style="74" customWidth="1"/>
    <col min="11" max="11" width="15.7109375" style="244" customWidth="1"/>
    <col min="12" max="13" width="15.7109375" style="74" customWidth="1"/>
    <col min="14" max="14" width="16.00390625" style="74" customWidth="1"/>
    <col min="15" max="15" width="25.7109375" style="138" hidden="1" customWidth="1"/>
    <col min="16" max="16" width="19.140625" style="74" hidden="1" customWidth="1"/>
    <col min="17" max="17" width="19.140625" style="75" hidden="1" customWidth="1"/>
    <col min="18" max="18" width="15.7109375" style="75" hidden="1" customWidth="1"/>
    <col min="19" max="16384" width="9.140625" style="75" customWidth="1"/>
  </cols>
  <sheetData>
    <row r="1" spans="1:18" ht="13.5" thickBot="1">
      <c r="A1" s="357" t="str">
        <f>IF(Identification!$B$9="EN",Languages!$A134,IF(Identification!$B$9="FR",Languages!$B134,Languages!$C134))</f>
        <v>SUMMARY:</v>
      </c>
      <c r="B1" s="358"/>
      <c r="C1" s="76" t="str">
        <f>IF(Identification!$B$9="EN",Languages!$A49,IF(Identification!$B$9="FR",Languages!$B49,Languages!$C49))</f>
        <v>Declared:</v>
      </c>
      <c r="Q1" s="76" t="str">
        <f>IF(Identification!$B$9="EN",Languages!$A93,IF(Identification!$B$9="FR",Languages!$B93,Languages!$C93))</f>
        <v>Ineligible:</v>
      </c>
      <c r="R1" s="76" t="str">
        <f>IF(Identification!$B$9="EN",Languages!$A57,IF(Identification!$B$9="FR",Languages!$B57,Languages!$C57))</f>
        <v>Eligible:</v>
      </c>
    </row>
    <row r="2" spans="1:18" ht="13.5" thickBot="1">
      <c r="A2" s="357" t="str">
        <f>IF(Identification!$B$9="EN",Languages!$A2,IF(Identification!$B$9="FR",Languages!$B2,Languages!$C2))</f>
        <v>- Equipment (up to 10 %)</v>
      </c>
      <c r="B2" s="358"/>
      <c r="C2" s="266">
        <f>SUM(L8:L65)</f>
        <v>0</v>
      </c>
      <c r="Q2" s="60">
        <f>SUM(C3-R2)</f>
        <v>0</v>
      </c>
      <c r="R2" s="60">
        <f>SUM(R8:R65)</f>
        <v>0</v>
      </c>
    </row>
    <row r="3" spans="1:18" ht="13.5" hidden="1" thickBot="1">
      <c r="A3" s="359" t="str">
        <f>IF(Identification!$B$9="EN",Languages!$A147,IF(Identification!$B$9="FR",Languages!$B147,Languages!$C147))</f>
        <v>Total Costs:</v>
      </c>
      <c r="B3" s="360"/>
      <c r="C3" s="60">
        <f>SUM(C2:C2)</f>
        <v>0</v>
      </c>
      <c r="Q3" s="74"/>
      <c r="R3" s="74"/>
    </row>
    <row r="4" spans="1:18" s="79" customFormat="1" ht="9" thickBot="1">
      <c r="A4" s="78"/>
      <c r="B4" s="78"/>
      <c r="C4" s="78"/>
      <c r="D4" s="78"/>
      <c r="E4" s="78"/>
      <c r="F4" s="78"/>
      <c r="G4" s="78"/>
      <c r="H4" s="78"/>
      <c r="I4" s="78"/>
      <c r="J4" s="78"/>
      <c r="K4" s="245"/>
      <c r="L4" s="78"/>
      <c r="M4" s="78"/>
      <c r="N4" s="78"/>
      <c r="O4" s="139"/>
      <c r="P4" s="78"/>
      <c r="Q4" s="78"/>
      <c r="R4" s="78"/>
    </row>
    <row r="5" spans="1:18" ht="16.5" thickBot="1">
      <c r="A5" s="354" t="str">
        <f>IF(Identification!$B$9="EN",Languages!$A139,IF(Identification!$B$9="FR",Languages!$B139,Languages!$C139))</f>
        <v>Tables A.5. Equipment Costs </v>
      </c>
      <c r="B5" s="355"/>
      <c r="C5" s="355"/>
      <c r="D5" s="355"/>
      <c r="E5" s="355"/>
      <c r="F5" s="355"/>
      <c r="G5" s="355"/>
      <c r="H5" s="355"/>
      <c r="I5" s="355"/>
      <c r="J5" s="355"/>
      <c r="K5" s="355"/>
      <c r="L5" s="356"/>
      <c r="Q5" s="74"/>
      <c r="R5" s="74"/>
    </row>
    <row r="6" spans="1:18" s="79" customFormat="1" ht="9" thickBot="1">
      <c r="A6" s="78"/>
      <c r="B6" s="78"/>
      <c r="C6" s="78"/>
      <c r="D6" s="78"/>
      <c r="E6" s="78"/>
      <c r="F6" s="78"/>
      <c r="G6" s="78"/>
      <c r="H6" s="78"/>
      <c r="I6" s="78"/>
      <c r="J6" s="78"/>
      <c r="K6" s="245"/>
      <c r="L6" s="78"/>
      <c r="M6" s="78"/>
      <c r="N6" s="78"/>
      <c r="O6" s="139"/>
      <c r="P6" s="78"/>
      <c r="Q6" s="78"/>
      <c r="R6" s="78"/>
    </row>
    <row r="7" spans="1:18" ht="58.5" customHeight="1" thickBot="1">
      <c r="A7" s="43" t="str">
        <f>IF(Identification!$B$9="EN",Languages!$A115,IF(Identification!$B$9="FR",Languages!$B115,Languages!$C115))</f>
        <v>Partner No. (required)</v>
      </c>
      <c r="B7" s="43" t="str">
        <f>IF(Identification!$B$9="EN",Languages!$A167,IF(Identification!$B$9="FR",Languages!$B167,Languages!$C167))</f>
        <v>Invoice Reference No.</v>
      </c>
      <c r="C7" s="27" t="s">
        <v>1299</v>
      </c>
      <c r="D7" s="27" t="str">
        <f>IF(Identification!$B$9="EN",Languages!$A121,IF(Identification!$B$9="FR",Languages!$B121,Languages!$C121))</f>
        <v>Purpose</v>
      </c>
      <c r="E7" s="145" t="str">
        <f>IF(Identification!$B$9="EN",Languages!$A117,IF(Identification!$B$9="FR",Languages!$B117,Languages!$C117))</f>
        <v>Period of use in the Project (months)</v>
      </c>
      <c r="F7" s="145" t="str">
        <f>IF(Identification!$B$9="EN",Languages!$A168,IF(Identification!$B$9="FR",Languages!$B168,Languages!$C168))</f>
        <v>Depreciation time (months)</v>
      </c>
      <c r="G7" s="145" t="str">
        <f>IF(Identification!$B$9="EN",Languages!$A170,IF(Identification!$B$9="FR",Languages!$B170,Languages!$C170))</f>
        <v>Purchase cost</v>
      </c>
      <c r="H7" s="145" t="str">
        <f>IF(Identification!$B$9="EN",Languages!$A169,IF(Identification!$B$9="FR",Languages!$B169,Languages!$C169))</f>
        <v>Purchase date (dd/mm/yyyy)</v>
      </c>
      <c r="I7" s="145"/>
      <c r="J7" s="145" t="str">
        <f>IF(Identification!$B$9="EN",Languages!$A51,IF(Identification!$B$9="FR",Languages!$B51,Languages!$C51))</f>
        <v>Depreciation Amount</v>
      </c>
      <c r="K7" s="246" t="str">
        <f>IF(Identification!$B$9="EN",Languages!$A50,IF(Identification!$B$9="FR",Languages!$B50,Languages!$C50))</f>
        <v>Degree of use in Project (%)</v>
      </c>
      <c r="L7" s="144" t="str">
        <f>IF(Identification!$B$9="EN",Languages!$A152,IF(Identification!$B$9="FR",Languages!$B152,Languages!$C152))</f>
        <v>TOTAL COST</v>
      </c>
      <c r="O7" s="6" t="str">
        <f>IF(Identification!$B$9="EN",Languages!$A164,IF(Identification!$B$9="FR",Languages!$B164,Languages!$C164))</f>
        <v>Comments</v>
      </c>
      <c r="P7" s="145" t="str">
        <f>IF(Identification!$B$9="EN",Languages!$A89,IF(Identification!$B$9="FR",Languages!$B89,Languages!$C89))</f>
        <v>Ineligible (item; part-item)</v>
      </c>
      <c r="Q7" s="145" t="str">
        <f>IF(Identification!$B$9="EN",Languages!$A90,IF(Identification!$B$9="FR",Languages!$B90,Languages!$C90))</f>
        <v>Ineligible Cost Date</v>
      </c>
      <c r="R7" s="27" t="str">
        <f>IF(Identification!$B$9="EN",Languages!$A54,IF(Identification!$B$9="FR",Languages!$B54,Languages!$C153))</f>
        <v>Eligible Costs</v>
      </c>
    </row>
    <row r="8" spans="1:18" s="94" customFormat="1" ht="12.75">
      <c r="A8" s="201"/>
      <c r="B8" s="206" t="s">
        <v>478</v>
      </c>
      <c r="C8" s="199"/>
      <c r="D8" s="162"/>
      <c r="E8" s="168"/>
      <c r="F8" s="168"/>
      <c r="G8" s="264"/>
      <c r="H8" s="163"/>
      <c r="I8" s="167">
        <f>IF(G8=0,0,E8/F8*G8)</f>
        <v>0</v>
      </c>
      <c r="J8" s="265">
        <f>IF(I8&gt;G8,G8,I8)</f>
        <v>0</v>
      </c>
      <c r="K8" s="247"/>
      <c r="L8" s="265">
        <f>IF(K8&lt;100.01%,J8*K8,FALSE)</f>
        <v>0</v>
      </c>
      <c r="M8" s="74"/>
      <c r="N8" s="74"/>
      <c r="O8" s="220"/>
      <c r="P8" s="166"/>
      <c r="Q8" s="167">
        <f>IF($H8&gt;0,IF(AND(H8&lt;=Identification!$B$13,H8&gt;=Identification!$B$11),0,'A.5 '!$L8),$L8)</f>
        <v>0</v>
      </c>
      <c r="R8" s="215">
        <f>IF($L8&gt;0,$L8-MAX($P8,$Q8),0)</f>
        <v>0</v>
      </c>
    </row>
    <row r="9" spans="1:18" s="94" customFormat="1" ht="12.75">
      <c r="A9" s="201"/>
      <c r="B9" s="205" t="s">
        <v>479</v>
      </c>
      <c r="C9" s="199"/>
      <c r="D9" s="162"/>
      <c r="E9" s="168"/>
      <c r="F9" s="168"/>
      <c r="G9" s="264"/>
      <c r="H9" s="163"/>
      <c r="I9" s="167">
        <f aca="true" t="shared" si="0" ref="I9:I65">IF(G9=0,0,E9/F9*G9)</f>
        <v>0</v>
      </c>
      <c r="J9" s="265">
        <f aca="true" t="shared" si="1" ref="J9:J65">IF(I9&gt;G9,G9,I9)</f>
        <v>0</v>
      </c>
      <c r="K9" s="247"/>
      <c r="L9" s="265">
        <f aca="true" t="shared" si="2" ref="L9:L65">IF(K9&lt;100.01%,J9*K9,FALSE)</f>
        <v>0</v>
      </c>
      <c r="M9" s="74"/>
      <c r="N9" s="74"/>
      <c r="O9" s="221"/>
      <c r="P9" s="166"/>
      <c r="Q9" s="167">
        <f>IF($H9&gt;0,IF(AND(H9&lt;=Identification!$B$13,H9&gt;=Identification!$B$11),0,'A.5 '!$L9),$L9)</f>
        <v>0</v>
      </c>
      <c r="R9" s="215">
        <f aca="true" t="shared" si="3" ref="R9:R65">IF($L9&gt;0,$L9-MAX($P9,$Q9),0)</f>
        <v>0</v>
      </c>
    </row>
    <row r="10" spans="1:18" s="94" customFormat="1" ht="12.75">
      <c r="A10" s="201"/>
      <c r="B10" s="205" t="s">
        <v>480</v>
      </c>
      <c r="C10" s="199"/>
      <c r="D10" s="162"/>
      <c r="E10" s="168"/>
      <c r="F10" s="168"/>
      <c r="G10" s="264"/>
      <c r="H10" s="163"/>
      <c r="I10" s="167">
        <f t="shared" si="0"/>
        <v>0</v>
      </c>
      <c r="J10" s="265">
        <f t="shared" si="1"/>
        <v>0</v>
      </c>
      <c r="K10" s="247"/>
      <c r="L10" s="265">
        <f t="shared" si="2"/>
        <v>0</v>
      </c>
      <c r="M10" s="74"/>
      <c r="N10" s="74"/>
      <c r="O10" s="221"/>
      <c r="P10" s="166"/>
      <c r="Q10" s="167">
        <f>IF($H10&gt;0,IF(AND(H10&lt;=Identification!$B$13,H10&gt;=Identification!$B$11),0,'A.5 '!$L10),$L10)</f>
        <v>0</v>
      </c>
      <c r="R10" s="215">
        <f t="shared" si="3"/>
        <v>0</v>
      </c>
    </row>
    <row r="11" spans="1:18" s="94" customFormat="1" ht="12.75">
      <c r="A11" s="201"/>
      <c r="B11" s="205" t="s">
        <v>481</v>
      </c>
      <c r="C11" s="199"/>
      <c r="D11" s="162"/>
      <c r="E11" s="168"/>
      <c r="F11" s="168"/>
      <c r="G11" s="264"/>
      <c r="H11" s="163"/>
      <c r="I11" s="167">
        <f t="shared" si="0"/>
        <v>0</v>
      </c>
      <c r="J11" s="265">
        <f t="shared" si="1"/>
        <v>0</v>
      </c>
      <c r="K11" s="247"/>
      <c r="L11" s="265">
        <f t="shared" si="2"/>
        <v>0</v>
      </c>
      <c r="M11" s="74"/>
      <c r="N11" s="74"/>
      <c r="O11" s="221"/>
      <c r="P11" s="166"/>
      <c r="Q11" s="167">
        <f>IF($H11&gt;0,IF(AND(H11&lt;=Identification!$B$13,H11&gt;=Identification!$B$11),0,'A.5 '!$L11),$L11)</f>
        <v>0</v>
      </c>
      <c r="R11" s="215">
        <f t="shared" si="3"/>
        <v>0</v>
      </c>
    </row>
    <row r="12" spans="1:18" s="94" customFormat="1" ht="12.75">
      <c r="A12" s="201"/>
      <c r="B12" s="205" t="s">
        <v>482</v>
      </c>
      <c r="C12" s="199"/>
      <c r="D12" s="162"/>
      <c r="E12" s="168"/>
      <c r="F12" s="168"/>
      <c r="G12" s="264"/>
      <c r="H12" s="163"/>
      <c r="I12" s="167">
        <f t="shared" si="0"/>
        <v>0</v>
      </c>
      <c r="J12" s="265">
        <f t="shared" si="1"/>
        <v>0</v>
      </c>
      <c r="K12" s="247"/>
      <c r="L12" s="265">
        <f t="shared" si="2"/>
        <v>0</v>
      </c>
      <c r="M12" s="74"/>
      <c r="N12" s="74"/>
      <c r="O12" s="221"/>
      <c r="P12" s="166"/>
      <c r="Q12" s="167">
        <f>IF($H12&gt;0,IF(AND(H12&lt;=Identification!$B$13,H12&gt;=Identification!$B$11),0,'A.5 '!$L12),$L12)</f>
        <v>0</v>
      </c>
      <c r="R12" s="215">
        <f t="shared" si="3"/>
        <v>0</v>
      </c>
    </row>
    <row r="13" spans="1:18" s="94" customFormat="1" ht="12.75">
      <c r="A13" s="201"/>
      <c r="B13" s="205" t="s">
        <v>483</v>
      </c>
      <c r="C13" s="199"/>
      <c r="D13" s="162"/>
      <c r="E13" s="168"/>
      <c r="F13" s="168"/>
      <c r="G13" s="264"/>
      <c r="H13" s="163"/>
      <c r="I13" s="167">
        <f t="shared" si="0"/>
        <v>0</v>
      </c>
      <c r="J13" s="265">
        <f t="shared" si="1"/>
        <v>0</v>
      </c>
      <c r="K13" s="247"/>
      <c r="L13" s="265">
        <f t="shared" si="2"/>
        <v>0</v>
      </c>
      <c r="M13" s="74"/>
      <c r="N13" s="74"/>
      <c r="O13" s="221"/>
      <c r="P13" s="166"/>
      <c r="Q13" s="167">
        <f>IF($H13&gt;0,IF(AND(H13&lt;=Identification!$B$13,H13&gt;=Identification!$B$11),0,'A.5 '!$L13),$L13)</f>
        <v>0</v>
      </c>
      <c r="R13" s="215">
        <f t="shared" si="3"/>
        <v>0</v>
      </c>
    </row>
    <row r="14" spans="1:18" s="94" customFormat="1" ht="12.75">
      <c r="A14" s="201"/>
      <c r="B14" s="205" t="s">
        <v>484</v>
      </c>
      <c r="C14" s="199"/>
      <c r="D14" s="162"/>
      <c r="E14" s="168"/>
      <c r="F14" s="168"/>
      <c r="G14" s="264"/>
      <c r="H14" s="163"/>
      <c r="I14" s="167">
        <f t="shared" si="0"/>
        <v>0</v>
      </c>
      <c r="J14" s="265">
        <f t="shared" si="1"/>
        <v>0</v>
      </c>
      <c r="K14" s="247"/>
      <c r="L14" s="265">
        <f t="shared" si="2"/>
        <v>0</v>
      </c>
      <c r="M14" s="74"/>
      <c r="N14" s="74"/>
      <c r="O14" s="221"/>
      <c r="P14" s="166"/>
      <c r="Q14" s="167">
        <f>IF($H14&gt;0,IF(AND(H14&lt;=Identification!$B$13,H14&gt;=Identification!$B$11),0,'A.5 '!$L14),$L14)</f>
        <v>0</v>
      </c>
      <c r="R14" s="215">
        <f t="shared" si="3"/>
        <v>0</v>
      </c>
    </row>
    <row r="15" spans="1:18" s="94" customFormat="1" ht="12.75">
      <c r="A15" s="201"/>
      <c r="B15" s="205" t="s">
        <v>485</v>
      </c>
      <c r="C15" s="199"/>
      <c r="D15" s="162"/>
      <c r="E15" s="168"/>
      <c r="F15" s="168"/>
      <c r="G15" s="264"/>
      <c r="H15" s="163"/>
      <c r="I15" s="167">
        <f t="shared" si="0"/>
        <v>0</v>
      </c>
      <c r="J15" s="265">
        <f t="shared" si="1"/>
        <v>0</v>
      </c>
      <c r="K15" s="247"/>
      <c r="L15" s="265">
        <f t="shared" si="2"/>
        <v>0</v>
      </c>
      <c r="M15" s="74"/>
      <c r="N15" s="74"/>
      <c r="O15" s="221"/>
      <c r="P15" s="166"/>
      <c r="Q15" s="167">
        <f>IF($H15&gt;0,IF(AND(H15&lt;=Identification!$B$13,H15&gt;=Identification!$B$11),0,'A.5 '!$L15),$L15)</f>
        <v>0</v>
      </c>
      <c r="R15" s="215">
        <f t="shared" si="3"/>
        <v>0</v>
      </c>
    </row>
    <row r="16" spans="1:18" s="94" customFormat="1" ht="12.75">
      <c r="A16" s="201"/>
      <c r="B16" s="205" t="s">
        <v>486</v>
      </c>
      <c r="C16" s="199"/>
      <c r="D16" s="162"/>
      <c r="E16" s="168"/>
      <c r="F16" s="168"/>
      <c r="G16" s="264"/>
      <c r="H16" s="163"/>
      <c r="I16" s="167">
        <f t="shared" si="0"/>
        <v>0</v>
      </c>
      <c r="J16" s="265">
        <f t="shared" si="1"/>
        <v>0</v>
      </c>
      <c r="K16" s="247"/>
      <c r="L16" s="265">
        <f t="shared" si="2"/>
        <v>0</v>
      </c>
      <c r="M16" s="74"/>
      <c r="N16" s="74"/>
      <c r="O16" s="221"/>
      <c r="P16" s="166"/>
      <c r="Q16" s="167">
        <f>IF($H16&gt;0,IF(AND(H16&lt;=Identification!$B$13,H16&gt;=Identification!$B$11),0,'A.5 '!$L16),$L16)</f>
        <v>0</v>
      </c>
      <c r="R16" s="215">
        <f t="shared" si="3"/>
        <v>0</v>
      </c>
    </row>
    <row r="17" spans="1:18" s="94" customFormat="1" ht="12.75">
      <c r="A17" s="201"/>
      <c r="B17" s="205" t="s">
        <v>487</v>
      </c>
      <c r="C17" s="199"/>
      <c r="D17" s="162"/>
      <c r="E17" s="168"/>
      <c r="F17" s="168"/>
      <c r="G17" s="264"/>
      <c r="H17" s="163"/>
      <c r="I17" s="167">
        <f t="shared" si="0"/>
        <v>0</v>
      </c>
      <c r="J17" s="265">
        <f t="shared" si="1"/>
        <v>0</v>
      </c>
      <c r="K17" s="247"/>
      <c r="L17" s="265">
        <f t="shared" si="2"/>
        <v>0</v>
      </c>
      <c r="M17" s="74"/>
      <c r="N17" s="74"/>
      <c r="O17" s="221"/>
      <c r="P17" s="166"/>
      <c r="Q17" s="167">
        <f>IF($H17&gt;0,IF(AND(H17&lt;=Identification!$B$13,H17&gt;=Identification!$B$11),0,'A.5 '!$L17),$L17)</f>
        <v>0</v>
      </c>
      <c r="R17" s="215">
        <f t="shared" si="3"/>
        <v>0</v>
      </c>
    </row>
    <row r="18" spans="1:18" s="94" customFormat="1" ht="12.75">
      <c r="A18" s="201"/>
      <c r="B18" s="205" t="s">
        <v>488</v>
      </c>
      <c r="C18" s="199"/>
      <c r="D18" s="162"/>
      <c r="E18" s="168"/>
      <c r="F18" s="168"/>
      <c r="G18" s="264"/>
      <c r="H18" s="163"/>
      <c r="I18" s="167">
        <f t="shared" si="0"/>
        <v>0</v>
      </c>
      <c r="J18" s="265">
        <f t="shared" si="1"/>
        <v>0</v>
      </c>
      <c r="K18" s="247"/>
      <c r="L18" s="265">
        <f t="shared" si="2"/>
        <v>0</v>
      </c>
      <c r="M18" s="74"/>
      <c r="N18" s="74"/>
      <c r="O18" s="221"/>
      <c r="P18" s="166"/>
      <c r="Q18" s="167">
        <f>IF($H18&gt;0,IF(AND(H18&lt;=Identification!$B$13,H18&gt;=Identification!$B$11),0,'A.5 '!$L18),$L18)</f>
        <v>0</v>
      </c>
      <c r="R18" s="215">
        <f t="shared" si="3"/>
        <v>0</v>
      </c>
    </row>
    <row r="19" spans="1:18" s="94" customFormat="1" ht="12.75">
      <c r="A19" s="201"/>
      <c r="B19" s="205" t="s">
        <v>489</v>
      </c>
      <c r="C19" s="199"/>
      <c r="D19" s="162"/>
      <c r="E19" s="168"/>
      <c r="F19" s="168"/>
      <c r="G19" s="264"/>
      <c r="H19" s="163"/>
      <c r="I19" s="167">
        <f t="shared" si="0"/>
        <v>0</v>
      </c>
      <c r="J19" s="265">
        <f t="shared" si="1"/>
        <v>0</v>
      </c>
      <c r="K19" s="247"/>
      <c r="L19" s="265">
        <f t="shared" si="2"/>
        <v>0</v>
      </c>
      <c r="M19" s="74"/>
      <c r="N19" s="74"/>
      <c r="O19" s="221"/>
      <c r="P19" s="166"/>
      <c r="Q19" s="167">
        <f>IF($H19&gt;0,IF(AND(H19&lt;=Identification!$B$13,H19&gt;=Identification!$B$11),0,'A.5 '!$L19),$L19)</f>
        <v>0</v>
      </c>
      <c r="R19" s="215">
        <f t="shared" si="3"/>
        <v>0</v>
      </c>
    </row>
    <row r="20" spans="1:18" s="94" customFormat="1" ht="12.75">
      <c r="A20" s="201"/>
      <c r="B20" s="205" t="s">
        <v>490</v>
      </c>
      <c r="C20" s="199"/>
      <c r="D20" s="162"/>
      <c r="E20" s="168"/>
      <c r="F20" s="168"/>
      <c r="G20" s="264"/>
      <c r="H20" s="163"/>
      <c r="I20" s="167">
        <f t="shared" si="0"/>
        <v>0</v>
      </c>
      <c r="J20" s="265">
        <f t="shared" si="1"/>
        <v>0</v>
      </c>
      <c r="K20" s="247"/>
      <c r="L20" s="265">
        <f t="shared" si="2"/>
        <v>0</v>
      </c>
      <c r="M20" s="74"/>
      <c r="N20" s="74"/>
      <c r="O20" s="221"/>
      <c r="P20" s="166"/>
      <c r="Q20" s="167">
        <f>IF($H20&gt;0,IF(AND(H20&lt;=Identification!$B$13,H20&gt;=Identification!$B$11),0,'A.5 '!$L20),$L20)</f>
        <v>0</v>
      </c>
      <c r="R20" s="215">
        <f t="shared" si="3"/>
        <v>0</v>
      </c>
    </row>
    <row r="21" spans="1:18" s="94" customFormat="1" ht="12.75">
      <c r="A21" s="201"/>
      <c r="B21" s="205" t="s">
        <v>491</v>
      </c>
      <c r="C21" s="199"/>
      <c r="D21" s="162"/>
      <c r="E21" s="168"/>
      <c r="F21" s="168"/>
      <c r="G21" s="264"/>
      <c r="H21" s="163"/>
      <c r="I21" s="167">
        <f t="shared" si="0"/>
        <v>0</v>
      </c>
      <c r="J21" s="265">
        <f t="shared" si="1"/>
        <v>0</v>
      </c>
      <c r="K21" s="247"/>
      <c r="L21" s="265">
        <f t="shared" si="2"/>
        <v>0</v>
      </c>
      <c r="M21" s="74"/>
      <c r="N21" s="74"/>
      <c r="O21" s="221"/>
      <c r="P21" s="166"/>
      <c r="Q21" s="167">
        <f>IF($H21&gt;0,IF(AND(H21&lt;=Identification!$B$13,H21&gt;=Identification!$B$11),0,'A.5 '!$L21),$L21)</f>
        <v>0</v>
      </c>
      <c r="R21" s="215">
        <f t="shared" si="3"/>
        <v>0</v>
      </c>
    </row>
    <row r="22" spans="1:18" s="94" customFormat="1" ht="12.75">
      <c r="A22" s="201"/>
      <c r="B22" s="205" t="s">
        <v>492</v>
      </c>
      <c r="C22" s="199"/>
      <c r="D22" s="162"/>
      <c r="E22" s="168"/>
      <c r="F22" s="168"/>
      <c r="G22" s="264"/>
      <c r="H22" s="163"/>
      <c r="I22" s="167">
        <f t="shared" si="0"/>
        <v>0</v>
      </c>
      <c r="J22" s="265">
        <f t="shared" si="1"/>
        <v>0</v>
      </c>
      <c r="K22" s="247"/>
      <c r="L22" s="265">
        <f t="shared" si="2"/>
        <v>0</v>
      </c>
      <c r="M22" s="74"/>
      <c r="N22" s="74"/>
      <c r="O22" s="221"/>
      <c r="P22" s="166"/>
      <c r="Q22" s="167">
        <f>IF($H22&gt;0,IF(AND(H22&lt;=Identification!$B$13,H22&gt;=Identification!$B$11),0,'A.5 '!$L22),$L22)</f>
        <v>0</v>
      </c>
      <c r="R22" s="215">
        <f t="shared" si="3"/>
        <v>0</v>
      </c>
    </row>
    <row r="23" spans="1:18" s="94" customFormat="1" ht="12.75">
      <c r="A23" s="201"/>
      <c r="B23" s="205" t="s">
        <v>493</v>
      </c>
      <c r="C23" s="199"/>
      <c r="D23" s="162"/>
      <c r="E23" s="168"/>
      <c r="F23" s="168"/>
      <c r="G23" s="264"/>
      <c r="H23" s="163"/>
      <c r="I23" s="167">
        <f t="shared" si="0"/>
        <v>0</v>
      </c>
      <c r="J23" s="265">
        <f t="shared" si="1"/>
        <v>0</v>
      </c>
      <c r="K23" s="247"/>
      <c r="L23" s="265">
        <f t="shared" si="2"/>
        <v>0</v>
      </c>
      <c r="M23" s="74"/>
      <c r="N23" s="74"/>
      <c r="O23" s="221"/>
      <c r="P23" s="166"/>
      <c r="Q23" s="167">
        <f>IF($H23&gt;0,IF(AND(H23&lt;=Identification!$B$13,H23&gt;=Identification!$B$11),0,'A.5 '!$L23),$L23)</f>
        <v>0</v>
      </c>
      <c r="R23" s="215">
        <f t="shared" si="3"/>
        <v>0</v>
      </c>
    </row>
    <row r="24" spans="1:18" s="94" customFormat="1" ht="12.75">
      <c r="A24" s="201"/>
      <c r="B24" s="205" t="s">
        <v>494</v>
      </c>
      <c r="C24" s="199"/>
      <c r="D24" s="162"/>
      <c r="E24" s="168"/>
      <c r="F24" s="168"/>
      <c r="G24" s="264"/>
      <c r="H24" s="163"/>
      <c r="I24" s="167">
        <f t="shared" si="0"/>
        <v>0</v>
      </c>
      <c r="J24" s="265">
        <f t="shared" si="1"/>
        <v>0</v>
      </c>
      <c r="K24" s="247"/>
      <c r="L24" s="265">
        <f t="shared" si="2"/>
        <v>0</v>
      </c>
      <c r="M24" s="74"/>
      <c r="N24" s="74"/>
      <c r="O24" s="221"/>
      <c r="P24" s="166"/>
      <c r="Q24" s="167">
        <f>IF($H24&gt;0,IF(AND(H24&lt;=Identification!$B$13,H24&gt;=Identification!$B$11),0,'A.5 '!$L24),$L24)</f>
        <v>0</v>
      </c>
      <c r="R24" s="215">
        <f t="shared" si="3"/>
        <v>0</v>
      </c>
    </row>
    <row r="25" spans="1:18" s="94" customFormat="1" ht="12.75">
      <c r="A25" s="201"/>
      <c r="B25" s="205" t="s">
        <v>495</v>
      </c>
      <c r="C25" s="199"/>
      <c r="D25" s="162"/>
      <c r="E25" s="168"/>
      <c r="F25" s="168"/>
      <c r="G25" s="264"/>
      <c r="H25" s="163"/>
      <c r="I25" s="167">
        <f t="shared" si="0"/>
        <v>0</v>
      </c>
      <c r="J25" s="265">
        <f t="shared" si="1"/>
        <v>0</v>
      </c>
      <c r="K25" s="247"/>
      <c r="L25" s="265">
        <f t="shared" si="2"/>
        <v>0</v>
      </c>
      <c r="M25" s="74"/>
      <c r="N25" s="74"/>
      <c r="O25" s="221"/>
      <c r="P25" s="166"/>
      <c r="Q25" s="167">
        <f>IF($H25&gt;0,IF(AND(H25&lt;=Identification!$B$13,H25&gt;=Identification!$B$11),0,'A.5 '!$L25),$L25)</f>
        <v>0</v>
      </c>
      <c r="R25" s="215">
        <f t="shared" si="3"/>
        <v>0</v>
      </c>
    </row>
    <row r="26" spans="1:18" s="94" customFormat="1" ht="12.75">
      <c r="A26" s="201"/>
      <c r="B26" s="205" t="s">
        <v>496</v>
      </c>
      <c r="C26" s="199"/>
      <c r="D26" s="162"/>
      <c r="E26" s="168"/>
      <c r="F26" s="168"/>
      <c r="G26" s="264"/>
      <c r="H26" s="163"/>
      <c r="I26" s="167">
        <f t="shared" si="0"/>
        <v>0</v>
      </c>
      <c r="J26" s="265">
        <f t="shared" si="1"/>
        <v>0</v>
      </c>
      <c r="K26" s="247"/>
      <c r="L26" s="265">
        <f t="shared" si="2"/>
        <v>0</v>
      </c>
      <c r="M26" s="74"/>
      <c r="N26" s="74"/>
      <c r="O26" s="221"/>
      <c r="P26" s="166"/>
      <c r="Q26" s="167">
        <f>IF($H26&gt;0,IF(AND(H26&lt;=Identification!$B$13,H26&gt;=Identification!$B$11),0,'A.5 '!$L26),$L26)</f>
        <v>0</v>
      </c>
      <c r="R26" s="215">
        <f t="shared" si="3"/>
        <v>0</v>
      </c>
    </row>
    <row r="27" spans="1:18" s="94" customFormat="1" ht="12.75">
      <c r="A27" s="201"/>
      <c r="B27" s="205" t="s">
        <v>497</v>
      </c>
      <c r="C27" s="199"/>
      <c r="D27" s="162"/>
      <c r="E27" s="168"/>
      <c r="F27" s="168"/>
      <c r="G27" s="264"/>
      <c r="H27" s="163"/>
      <c r="I27" s="167">
        <f t="shared" si="0"/>
        <v>0</v>
      </c>
      <c r="J27" s="265">
        <f t="shared" si="1"/>
        <v>0</v>
      </c>
      <c r="K27" s="247"/>
      <c r="L27" s="265">
        <f t="shared" si="2"/>
        <v>0</v>
      </c>
      <c r="M27" s="74"/>
      <c r="N27" s="74"/>
      <c r="O27" s="221"/>
      <c r="P27" s="166"/>
      <c r="Q27" s="167">
        <f>IF($H27&gt;0,IF(AND(H27&lt;=Identification!$B$13,H27&gt;=Identification!$B$11),0,'A.5 '!$L27),$L27)</f>
        <v>0</v>
      </c>
      <c r="R27" s="215">
        <f t="shared" si="3"/>
        <v>0</v>
      </c>
    </row>
    <row r="28" spans="1:18" s="94" customFormat="1" ht="12.75">
      <c r="A28" s="201"/>
      <c r="B28" s="205" t="s">
        <v>498</v>
      </c>
      <c r="C28" s="199"/>
      <c r="D28" s="162"/>
      <c r="E28" s="168"/>
      <c r="F28" s="168"/>
      <c r="G28" s="264"/>
      <c r="H28" s="163"/>
      <c r="I28" s="167">
        <f t="shared" si="0"/>
        <v>0</v>
      </c>
      <c r="J28" s="265">
        <f t="shared" si="1"/>
        <v>0</v>
      </c>
      <c r="K28" s="247"/>
      <c r="L28" s="265">
        <f t="shared" si="2"/>
        <v>0</v>
      </c>
      <c r="M28" s="74"/>
      <c r="N28" s="74"/>
      <c r="O28" s="221"/>
      <c r="P28" s="166"/>
      <c r="Q28" s="167">
        <f>IF($H28&gt;0,IF(AND(H28&lt;=Identification!$B$13,H28&gt;=Identification!$B$11),0,'A.5 '!$L28),$L28)</f>
        <v>0</v>
      </c>
      <c r="R28" s="215">
        <f t="shared" si="3"/>
        <v>0</v>
      </c>
    </row>
    <row r="29" spans="1:18" s="94" customFormat="1" ht="12.75">
      <c r="A29" s="201"/>
      <c r="B29" s="205" t="s">
        <v>499</v>
      </c>
      <c r="C29" s="199"/>
      <c r="D29" s="162"/>
      <c r="E29" s="168"/>
      <c r="F29" s="168"/>
      <c r="G29" s="264"/>
      <c r="H29" s="163"/>
      <c r="I29" s="167">
        <f t="shared" si="0"/>
        <v>0</v>
      </c>
      <c r="J29" s="265">
        <f t="shared" si="1"/>
        <v>0</v>
      </c>
      <c r="K29" s="247"/>
      <c r="L29" s="265">
        <f t="shared" si="2"/>
        <v>0</v>
      </c>
      <c r="M29" s="74"/>
      <c r="N29" s="74"/>
      <c r="O29" s="221"/>
      <c r="P29" s="166"/>
      <c r="Q29" s="167">
        <f>IF($H29&gt;0,IF(AND(H29&lt;=Identification!$B$13,H29&gt;=Identification!$B$11),0,'A.5 '!$L29),$L29)</f>
        <v>0</v>
      </c>
      <c r="R29" s="215">
        <f t="shared" si="3"/>
        <v>0</v>
      </c>
    </row>
    <row r="30" spans="1:18" s="94" customFormat="1" ht="12.75">
      <c r="A30" s="201"/>
      <c r="B30" s="205" t="s">
        <v>500</v>
      </c>
      <c r="C30" s="199"/>
      <c r="D30" s="162"/>
      <c r="E30" s="168"/>
      <c r="F30" s="168"/>
      <c r="G30" s="264"/>
      <c r="H30" s="163"/>
      <c r="I30" s="167">
        <f t="shared" si="0"/>
        <v>0</v>
      </c>
      <c r="J30" s="265">
        <f t="shared" si="1"/>
        <v>0</v>
      </c>
      <c r="K30" s="247"/>
      <c r="L30" s="265">
        <f t="shared" si="2"/>
        <v>0</v>
      </c>
      <c r="M30" s="74"/>
      <c r="N30" s="74"/>
      <c r="O30" s="221"/>
      <c r="P30" s="166"/>
      <c r="Q30" s="167">
        <f>IF($H30&gt;0,IF(AND(H30&lt;=Identification!$B$13,H30&gt;=Identification!$B$11),0,'A.5 '!$L30),$L30)</f>
        <v>0</v>
      </c>
      <c r="R30" s="215">
        <f t="shared" si="3"/>
        <v>0</v>
      </c>
    </row>
    <row r="31" spans="1:18" s="94" customFormat="1" ht="12.75">
      <c r="A31" s="201"/>
      <c r="B31" s="205" t="s">
        <v>501</v>
      </c>
      <c r="C31" s="199"/>
      <c r="D31" s="162"/>
      <c r="E31" s="168"/>
      <c r="F31" s="168"/>
      <c r="G31" s="264"/>
      <c r="H31" s="163"/>
      <c r="I31" s="167">
        <f t="shared" si="0"/>
        <v>0</v>
      </c>
      <c r="J31" s="265">
        <f t="shared" si="1"/>
        <v>0</v>
      </c>
      <c r="K31" s="247"/>
      <c r="L31" s="265">
        <f t="shared" si="2"/>
        <v>0</v>
      </c>
      <c r="M31" s="74"/>
      <c r="N31" s="74"/>
      <c r="O31" s="221"/>
      <c r="P31" s="166"/>
      <c r="Q31" s="167">
        <f>IF($H31&gt;0,IF(AND(H31&lt;=Identification!$B$13,H31&gt;=Identification!$B$11),0,'A.5 '!$L31),$L31)</f>
        <v>0</v>
      </c>
      <c r="R31" s="215">
        <f t="shared" si="3"/>
        <v>0</v>
      </c>
    </row>
    <row r="32" spans="1:18" s="94" customFormat="1" ht="12.75">
      <c r="A32" s="201"/>
      <c r="B32" s="205" t="s">
        <v>502</v>
      </c>
      <c r="C32" s="199"/>
      <c r="D32" s="162"/>
      <c r="E32" s="168"/>
      <c r="F32" s="168"/>
      <c r="G32" s="264"/>
      <c r="H32" s="163"/>
      <c r="I32" s="167">
        <f t="shared" si="0"/>
        <v>0</v>
      </c>
      <c r="J32" s="265">
        <f t="shared" si="1"/>
        <v>0</v>
      </c>
      <c r="K32" s="247"/>
      <c r="L32" s="265">
        <f t="shared" si="2"/>
        <v>0</v>
      </c>
      <c r="M32" s="74"/>
      <c r="N32" s="74"/>
      <c r="O32" s="221"/>
      <c r="P32" s="166"/>
      <c r="Q32" s="167">
        <f>IF($H32&gt;0,IF(AND(H32&lt;=Identification!$B$13,H32&gt;=Identification!$B$11),0,'A.5 '!$L32),$L32)</f>
        <v>0</v>
      </c>
      <c r="R32" s="215">
        <f t="shared" si="3"/>
        <v>0</v>
      </c>
    </row>
    <row r="33" spans="1:18" s="94" customFormat="1" ht="12.75">
      <c r="A33" s="201"/>
      <c r="B33" s="205" t="s">
        <v>503</v>
      </c>
      <c r="C33" s="199"/>
      <c r="D33" s="162"/>
      <c r="E33" s="168"/>
      <c r="F33" s="168"/>
      <c r="G33" s="264"/>
      <c r="H33" s="163"/>
      <c r="I33" s="167">
        <f t="shared" si="0"/>
        <v>0</v>
      </c>
      <c r="J33" s="265">
        <f t="shared" si="1"/>
        <v>0</v>
      </c>
      <c r="K33" s="247"/>
      <c r="L33" s="265">
        <f t="shared" si="2"/>
        <v>0</v>
      </c>
      <c r="M33" s="74"/>
      <c r="N33" s="74"/>
      <c r="O33" s="221"/>
      <c r="P33" s="166"/>
      <c r="Q33" s="167">
        <f>IF($H33&gt;0,IF(AND(H33&lt;=Identification!$B$13,H33&gt;=Identification!$B$11),0,'A.5 '!$L33),$L33)</f>
        <v>0</v>
      </c>
      <c r="R33" s="215">
        <f t="shared" si="3"/>
        <v>0</v>
      </c>
    </row>
    <row r="34" spans="1:18" s="94" customFormat="1" ht="12.75">
      <c r="A34" s="201"/>
      <c r="B34" s="205" t="s">
        <v>504</v>
      </c>
      <c r="C34" s="199"/>
      <c r="D34" s="162"/>
      <c r="E34" s="168"/>
      <c r="F34" s="168"/>
      <c r="G34" s="264"/>
      <c r="H34" s="163"/>
      <c r="I34" s="167">
        <f t="shared" si="0"/>
        <v>0</v>
      </c>
      <c r="J34" s="265">
        <f t="shared" si="1"/>
        <v>0</v>
      </c>
      <c r="K34" s="247"/>
      <c r="L34" s="265">
        <f t="shared" si="2"/>
        <v>0</v>
      </c>
      <c r="M34" s="74"/>
      <c r="N34" s="74"/>
      <c r="O34" s="221"/>
      <c r="P34" s="166"/>
      <c r="Q34" s="167">
        <f>IF($H34&gt;0,IF(AND(H34&lt;=Identification!$B$13,H34&gt;=Identification!$B$11),0,'A.5 '!$L34),$L34)</f>
        <v>0</v>
      </c>
      <c r="R34" s="215">
        <f t="shared" si="3"/>
        <v>0</v>
      </c>
    </row>
    <row r="35" spans="1:18" s="94" customFormat="1" ht="12.75">
      <c r="A35" s="201"/>
      <c r="B35" s="205" t="s">
        <v>505</v>
      </c>
      <c r="C35" s="199"/>
      <c r="D35" s="162"/>
      <c r="E35" s="168"/>
      <c r="F35" s="168"/>
      <c r="G35" s="264"/>
      <c r="H35" s="163"/>
      <c r="I35" s="167">
        <f t="shared" si="0"/>
        <v>0</v>
      </c>
      <c r="J35" s="265">
        <f t="shared" si="1"/>
        <v>0</v>
      </c>
      <c r="K35" s="247"/>
      <c r="L35" s="265">
        <f t="shared" si="2"/>
        <v>0</v>
      </c>
      <c r="M35" s="74"/>
      <c r="N35" s="74"/>
      <c r="O35" s="221"/>
      <c r="P35" s="166"/>
      <c r="Q35" s="167">
        <f>IF($H35&gt;0,IF(AND(H35&lt;=Identification!$B$13,H35&gt;=Identification!$B$11),0,'A.5 '!$L35),$L35)</f>
        <v>0</v>
      </c>
      <c r="R35" s="215">
        <f t="shared" si="3"/>
        <v>0</v>
      </c>
    </row>
    <row r="36" spans="1:18" s="94" customFormat="1" ht="12.75">
      <c r="A36" s="201"/>
      <c r="B36" s="205" t="s">
        <v>506</v>
      </c>
      <c r="C36" s="199"/>
      <c r="D36" s="162"/>
      <c r="E36" s="168"/>
      <c r="F36" s="168"/>
      <c r="G36" s="264"/>
      <c r="H36" s="163"/>
      <c r="I36" s="167">
        <f t="shared" si="0"/>
        <v>0</v>
      </c>
      <c r="J36" s="265">
        <f t="shared" si="1"/>
        <v>0</v>
      </c>
      <c r="K36" s="247"/>
      <c r="L36" s="265">
        <f t="shared" si="2"/>
        <v>0</v>
      </c>
      <c r="M36" s="74"/>
      <c r="N36" s="74"/>
      <c r="O36" s="221"/>
      <c r="P36" s="166"/>
      <c r="Q36" s="167">
        <f>IF($H36&gt;0,IF(AND(H36&lt;=Identification!$B$13,H36&gt;=Identification!$B$11),0,'A.5 '!$L36),$L36)</f>
        <v>0</v>
      </c>
      <c r="R36" s="215">
        <f t="shared" si="3"/>
        <v>0</v>
      </c>
    </row>
    <row r="37" spans="1:18" s="94" customFormat="1" ht="12.75">
      <c r="A37" s="201"/>
      <c r="B37" s="205" t="s">
        <v>507</v>
      </c>
      <c r="C37" s="199"/>
      <c r="D37" s="162"/>
      <c r="E37" s="168"/>
      <c r="F37" s="168"/>
      <c r="G37" s="264"/>
      <c r="H37" s="163"/>
      <c r="I37" s="167">
        <f t="shared" si="0"/>
        <v>0</v>
      </c>
      <c r="J37" s="265">
        <f t="shared" si="1"/>
        <v>0</v>
      </c>
      <c r="K37" s="247"/>
      <c r="L37" s="265">
        <f t="shared" si="2"/>
        <v>0</v>
      </c>
      <c r="M37" s="74"/>
      <c r="N37" s="74"/>
      <c r="O37" s="221"/>
      <c r="P37" s="166"/>
      <c r="Q37" s="167">
        <f>IF($H37&gt;0,IF(AND(H37&lt;=Identification!$B$13,H37&gt;=Identification!$B$11),0,'A.5 '!$L37),$L37)</f>
        <v>0</v>
      </c>
      <c r="R37" s="215">
        <f t="shared" si="3"/>
        <v>0</v>
      </c>
    </row>
    <row r="38" spans="1:18" s="94" customFormat="1" ht="12.75">
      <c r="A38" s="201"/>
      <c r="B38" s="205" t="s">
        <v>508</v>
      </c>
      <c r="C38" s="199"/>
      <c r="D38" s="162"/>
      <c r="E38" s="168"/>
      <c r="F38" s="168"/>
      <c r="G38" s="264"/>
      <c r="H38" s="163"/>
      <c r="I38" s="167">
        <f t="shared" si="0"/>
        <v>0</v>
      </c>
      <c r="J38" s="265">
        <f t="shared" si="1"/>
        <v>0</v>
      </c>
      <c r="K38" s="247"/>
      <c r="L38" s="265">
        <f t="shared" si="2"/>
        <v>0</v>
      </c>
      <c r="M38" s="74"/>
      <c r="N38" s="74"/>
      <c r="O38" s="221"/>
      <c r="P38" s="166"/>
      <c r="Q38" s="167">
        <f>IF($H38&gt;0,IF(AND(H38&lt;=Identification!$B$13,H38&gt;=Identification!$B$11),0,'A.5 '!$L38),$L38)</f>
        <v>0</v>
      </c>
      <c r="R38" s="215">
        <f t="shared" si="3"/>
        <v>0</v>
      </c>
    </row>
    <row r="39" spans="1:18" s="94" customFormat="1" ht="12.75">
      <c r="A39" s="201"/>
      <c r="B39" s="205" t="s">
        <v>509</v>
      </c>
      <c r="C39" s="199"/>
      <c r="D39" s="162"/>
      <c r="E39" s="168"/>
      <c r="F39" s="168"/>
      <c r="G39" s="264"/>
      <c r="H39" s="163"/>
      <c r="I39" s="167">
        <f t="shared" si="0"/>
        <v>0</v>
      </c>
      <c r="J39" s="265">
        <f t="shared" si="1"/>
        <v>0</v>
      </c>
      <c r="K39" s="247"/>
      <c r="L39" s="265">
        <f t="shared" si="2"/>
        <v>0</v>
      </c>
      <c r="M39" s="74"/>
      <c r="N39" s="74"/>
      <c r="O39" s="221"/>
      <c r="P39" s="166"/>
      <c r="Q39" s="167">
        <f>IF($H39&gt;0,IF(AND(H39&lt;=Identification!$B$13,H39&gt;=Identification!$B$11),0,'A.5 '!$L39),$L39)</f>
        <v>0</v>
      </c>
      <c r="R39" s="215">
        <f t="shared" si="3"/>
        <v>0</v>
      </c>
    </row>
    <row r="40" spans="1:18" s="94" customFormat="1" ht="12.75">
      <c r="A40" s="201"/>
      <c r="B40" s="205" t="s">
        <v>510</v>
      </c>
      <c r="C40" s="199"/>
      <c r="D40" s="162"/>
      <c r="E40" s="168"/>
      <c r="F40" s="168"/>
      <c r="G40" s="264"/>
      <c r="H40" s="163"/>
      <c r="I40" s="167">
        <f t="shared" si="0"/>
        <v>0</v>
      </c>
      <c r="J40" s="265">
        <f t="shared" si="1"/>
        <v>0</v>
      </c>
      <c r="K40" s="247"/>
      <c r="L40" s="265">
        <f t="shared" si="2"/>
        <v>0</v>
      </c>
      <c r="M40" s="74"/>
      <c r="N40" s="74"/>
      <c r="O40" s="221"/>
      <c r="P40" s="166"/>
      <c r="Q40" s="167">
        <f>IF($H40&gt;0,IF(AND(H40&lt;=Identification!$B$13,H40&gt;=Identification!$B$11),0,'A.5 '!$L40),$L40)</f>
        <v>0</v>
      </c>
      <c r="R40" s="215">
        <f t="shared" si="3"/>
        <v>0</v>
      </c>
    </row>
    <row r="41" spans="1:18" s="94" customFormat="1" ht="12.75">
      <c r="A41" s="201"/>
      <c r="B41" s="205" t="s">
        <v>511</v>
      </c>
      <c r="C41" s="199"/>
      <c r="D41" s="162"/>
      <c r="E41" s="168"/>
      <c r="F41" s="168"/>
      <c r="G41" s="264"/>
      <c r="H41" s="163"/>
      <c r="I41" s="167">
        <f t="shared" si="0"/>
        <v>0</v>
      </c>
      <c r="J41" s="265">
        <f t="shared" si="1"/>
        <v>0</v>
      </c>
      <c r="K41" s="247"/>
      <c r="L41" s="265">
        <f t="shared" si="2"/>
        <v>0</v>
      </c>
      <c r="M41" s="74"/>
      <c r="N41" s="74"/>
      <c r="O41" s="221"/>
      <c r="P41" s="166"/>
      <c r="Q41" s="167">
        <f>IF($H41&gt;0,IF(AND(H41&lt;=Identification!$B$13,H41&gt;=Identification!$B$11),0,'A.5 '!$L41),$L41)</f>
        <v>0</v>
      </c>
      <c r="R41" s="215">
        <f t="shared" si="3"/>
        <v>0</v>
      </c>
    </row>
    <row r="42" spans="1:18" s="94" customFormat="1" ht="12.75">
      <c r="A42" s="201"/>
      <c r="B42" s="205" t="s">
        <v>512</v>
      </c>
      <c r="C42" s="199"/>
      <c r="D42" s="162"/>
      <c r="E42" s="168"/>
      <c r="F42" s="168"/>
      <c r="G42" s="264"/>
      <c r="H42" s="163"/>
      <c r="I42" s="167">
        <f t="shared" si="0"/>
        <v>0</v>
      </c>
      <c r="J42" s="265">
        <f t="shared" si="1"/>
        <v>0</v>
      </c>
      <c r="K42" s="247"/>
      <c r="L42" s="265">
        <f t="shared" si="2"/>
        <v>0</v>
      </c>
      <c r="M42" s="74"/>
      <c r="N42" s="74"/>
      <c r="O42" s="221"/>
      <c r="P42" s="166"/>
      <c r="Q42" s="167">
        <f>IF($H42&gt;0,IF(AND(H42&lt;=Identification!$B$13,H42&gt;=Identification!$B$11),0,'A.5 '!$L42),$L42)</f>
        <v>0</v>
      </c>
      <c r="R42" s="215">
        <f t="shared" si="3"/>
        <v>0</v>
      </c>
    </row>
    <row r="43" spans="1:18" s="94" customFormat="1" ht="12.75">
      <c r="A43" s="201"/>
      <c r="B43" s="205" t="s">
        <v>513</v>
      </c>
      <c r="C43" s="199"/>
      <c r="D43" s="162"/>
      <c r="E43" s="168"/>
      <c r="F43" s="168"/>
      <c r="G43" s="264"/>
      <c r="H43" s="163"/>
      <c r="I43" s="167">
        <f t="shared" si="0"/>
        <v>0</v>
      </c>
      <c r="J43" s="265">
        <f t="shared" si="1"/>
        <v>0</v>
      </c>
      <c r="K43" s="247"/>
      <c r="L43" s="265">
        <f t="shared" si="2"/>
        <v>0</v>
      </c>
      <c r="M43" s="74"/>
      <c r="N43" s="74"/>
      <c r="O43" s="221"/>
      <c r="P43" s="166"/>
      <c r="Q43" s="167">
        <f>IF($H43&gt;0,IF(AND(H43&lt;=Identification!$B$13,H43&gt;=Identification!$B$11),0,'A.5 '!$L43),$L43)</f>
        <v>0</v>
      </c>
      <c r="R43" s="215">
        <f t="shared" si="3"/>
        <v>0</v>
      </c>
    </row>
    <row r="44" spans="1:18" s="94" customFormat="1" ht="12.75">
      <c r="A44" s="201"/>
      <c r="B44" s="205" t="s">
        <v>514</v>
      </c>
      <c r="C44" s="199"/>
      <c r="D44" s="162"/>
      <c r="E44" s="168"/>
      <c r="F44" s="168"/>
      <c r="G44" s="264"/>
      <c r="H44" s="163"/>
      <c r="I44" s="167">
        <f t="shared" si="0"/>
        <v>0</v>
      </c>
      <c r="J44" s="265">
        <f t="shared" si="1"/>
        <v>0</v>
      </c>
      <c r="K44" s="247"/>
      <c r="L44" s="265">
        <f t="shared" si="2"/>
        <v>0</v>
      </c>
      <c r="M44" s="74"/>
      <c r="N44" s="74"/>
      <c r="O44" s="221"/>
      <c r="P44" s="166"/>
      <c r="Q44" s="167">
        <f>IF($H44&gt;0,IF(AND(H44&lt;=Identification!$B$13,H44&gt;=Identification!$B$11),0,'A.5 '!$L44),$L44)</f>
        <v>0</v>
      </c>
      <c r="R44" s="215">
        <f t="shared" si="3"/>
        <v>0</v>
      </c>
    </row>
    <row r="45" spans="1:18" s="94" customFormat="1" ht="12.75">
      <c r="A45" s="201"/>
      <c r="B45" s="205" t="s">
        <v>515</v>
      </c>
      <c r="C45" s="199"/>
      <c r="D45" s="162"/>
      <c r="E45" s="168"/>
      <c r="F45" s="168"/>
      <c r="G45" s="264"/>
      <c r="H45" s="163"/>
      <c r="I45" s="167">
        <f t="shared" si="0"/>
        <v>0</v>
      </c>
      <c r="J45" s="265">
        <f t="shared" si="1"/>
        <v>0</v>
      </c>
      <c r="K45" s="247"/>
      <c r="L45" s="265">
        <f t="shared" si="2"/>
        <v>0</v>
      </c>
      <c r="M45" s="74"/>
      <c r="N45" s="74"/>
      <c r="O45" s="221"/>
      <c r="P45" s="166"/>
      <c r="Q45" s="167">
        <f>IF($H45&gt;0,IF(AND(H45&lt;=Identification!$B$13,H45&gt;=Identification!$B$11),0,'A.5 '!$L45),$L45)</f>
        <v>0</v>
      </c>
      <c r="R45" s="215">
        <f t="shared" si="3"/>
        <v>0</v>
      </c>
    </row>
    <row r="46" spans="1:18" s="94" customFormat="1" ht="12.75">
      <c r="A46" s="201"/>
      <c r="B46" s="205" t="s">
        <v>516</v>
      </c>
      <c r="C46" s="199"/>
      <c r="D46" s="162"/>
      <c r="E46" s="168"/>
      <c r="F46" s="168"/>
      <c r="G46" s="264"/>
      <c r="H46" s="163"/>
      <c r="I46" s="167">
        <f t="shared" si="0"/>
        <v>0</v>
      </c>
      <c r="J46" s="265">
        <f t="shared" si="1"/>
        <v>0</v>
      </c>
      <c r="K46" s="247"/>
      <c r="L46" s="265">
        <f t="shared" si="2"/>
        <v>0</v>
      </c>
      <c r="M46" s="74"/>
      <c r="N46" s="74"/>
      <c r="O46" s="221"/>
      <c r="P46" s="166"/>
      <c r="Q46" s="167">
        <f>IF($H46&gt;0,IF(AND(H46&lt;=Identification!$B$13,H46&gt;=Identification!$B$11),0,'A.5 '!$L46),$L46)</f>
        <v>0</v>
      </c>
      <c r="R46" s="215">
        <f t="shared" si="3"/>
        <v>0</v>
      </c>
    </row>
    <row r="47" spans="1:18" s="94" customFormat="1" ht="12.75">
      <c r="A47" s="201"/>
      <c r="B47" s="205" t="s">
        <v>517</v>
      </c>
      <c r="C47" s="199"/>
      <c r="D47" s="162"/>
      <c r="E47" s="168"/>
      <c r="F47" s="168"/>
      <c r="G47" s="264"/>
      <c r="H47" s="163"/>
      <c r="I47" s="167">
        <f t="shared" si="0"/>
        <v>0</v>
      </c>
      <c r="J47" s="265">
        <f t="shared" si="1"/>
        <v>0</v>
      </c>
      <c r="K47" s="247"/>
      <c r="L47" s="265">
        <f t="shared" si="2"/>
        <v>0</v>
      </c>
      <c r="M47" s="74"/>
      <c r="N47" s="74"/>
      <c r="O47" s="221"/>
      <c r="P47" s="166"/>
      <c r="Q47" s="167">
        <f>IF($H47&gt;0,IF(AND(H47&lt;=Identification!$B$13,H47&gt;=Identification!$B$11),0,'A.5 '!$L47),$L47)</f>
        <v>0</v>
      </c>
      <c r="R47" s="215">
        <f t="shared" si="3"/>
        <v>0</v>
      </c>
    </row>
    <row r="48" spans="1:18" s="94" customFormat="1" ht="12.75">
      <c r="A48" s="201"/>
      <c r="B48" s="205" t="s">
        <v>518</v>
      </c>
      <c r="C48" s="199"/>
      <c r="D48" s="162"/>
      <c r="E48" s="168"/>
      <c r="F48" s="168"/>
      <c r="G48" s="264"/>
      <c r="H48" s="163"/>
      <c r="I48" s="167">
        <f t="shared" si="0"/>
        <v>0</v>
      </c>
      <c r="J48" s="265">
        <f t="shared" si="1"/>
        <v>0</v>
      </c>
      <c r="K48" s="247"/>
      <c r="L48" s="265">
        <f t="shared" si="2"/>
        <v>0</v>
      </c>
      <c r="M48" s="74"/>
      <c r="N48" s="74"/>
      <c r="O48" s="221"/>
      <c r="P48" s="166"/>
      <c r="Q48" s="167">
        <f>IF($H48&gt;0,IF(AND(H48&lt;=Identification!$B$13,H48&gt;=Identification!$B$11),0,'A.5 '!$L48),$L48)</f>
        <v>0</v>
      </c>
      <c r="R48" s="215">
        <f t="shared" si="3"/>
        <v>0</v>
      </c>
    </row>
    <row r="49" spans="1:18" s="94" customFormat="1" ht="12.75">
      <c r="A49" s="201"/>
      <c r="B49" s="205" t="s">
        <v>519</v>
      </c>
      <c r="C49" s="199"/>
      <c r="D49" s="162"/>
      <c r="E49" s="168"/>
      <c r="F49" s="168"/>
      <c r="G49" s="264"/>
      <c r="H49" s="163"/>
      <c r="I49" s="167">
        <f t="shared" si="0"/>
        <v>0</v>
      </c>
      <c r="J49" s="265">
        <f t="shared" si="1"/>
        <v>0</v>
      </c>
      <c r="K49" s="247"/>
      <c r="L49" s="265">
        <f t="shared" si="2"/>
        <v>0</v>
      </c>
      <c r="M49" s="74"/>
      <c r="N49" s="74"/>
      <c r="O49" s="221"/>
      <c r="P49" s="166"/>
      <c r="Q49" s="167">
        <f>IF($H49&gt;0,IF(AND(H49&lt;=Identification!$B$13,H49&gt;=Identification!$B$11),0,'A.5 '!$L49),$L49)</f>
        <v>0</v>
      </c>
      <c r="R49" s="215">
        <f t="shared" si="3"/>
        <v>0</v>
      </c>
    </row>
    <row r="50" spans="1:18" s="94" customFormat="1" ht="12.75">
      <c r="A50" s="201"/>
      <c r="B50" s="205" t="s">
        <v>520</v>
      </c>
      <c r="C50" s="199"/>
      <c r="D50" s="162"/>
      <c r="E50" s="168"/>
      <c r="F50" s="168"/>
      <c r="G50" s="264"/>
      <c r="H50" s="163"/>
      <c r="I50" s="167">
        <f t="shared" si="0"/>
        <v>0</v>
      </c>
      <c r="J50" s="265">
        <f t="shared" si="1"/>
        <v>0</v>
      </c>
      <c r="K50" s="247"/>
      <c r="L50" s="265">
        <f t="shared" si="2"/>
        <v>0</v>
      </c>
      <c r="M50" s="74"/>
      <c r="N50" s="74"/>
      <c r="O50" s="221"/>
      <c r="P50" s="166"/>
      <c r="Q50" s="167">
        <f>IF($H50&gt;0,IF(AND(H50&lt;=Identification!$B$13,H50&gt;=Identification!$B$11),0,'A.5 '!$L50),$L50)</f>
        <v>0</v>
      </c>
      <c r="R50" s="215">
        <f t="shared" si="3"/>
        <v>0</v>
      </c>
    </row>
    <row r="51" spans="1:18" s="94" customFormat="1" ht="12.75">
      <c r="A51" s="201"/>
      <c r="B51" s="205" t="s">
        <v>521</v>
      </c>
      <c r="C51" s="199"/>
      <c r="D51" s="162"/>
      <c r="E51" s="168"/>
      <c r="F51" s="168"/>
      <c r="G51" s="264"/>
      <c r="H51" s="163"/>
      <c r="I51" s="167">
        <f t="shared" si="0"/>
        <v>0</v>
      </c>
      <c r="J51" s="265">
        <f t="shared" si="1"/>
        <v>0</v>
      </c>
      <c r="K51" s="247"/>
      <c r="L51" s="265">
        <f t="shared" si="2"/>
        <v>0</v>
      </c>
      <c r="M51" s="74"/>
      <c r="N51" s="74"/>
      <c r="O51" s="221"/>
      <c r="P51" s="166"/>
      <c r="Q51" s="167">
        <f>IF($H51&gt;0,IF(AND(H51&lt;=Identification!$B$13,H51&gt;=Identification!$B$11),0,'A.5 '!$L51),$L51)</f>
        <v>0</v>
      </c>
      <c r="R51" s="215">
        <f t="shared" si="3"/>
        <v>0</v>
      </c>
    </row>
    <row r="52" spans="1:18" s="94" customFormat="1" ht="12.75">
      <c r="A52" s="201"/>
      <c r="B52" s="205" t="s">
        <v>522</v>
      </c>
      <c r="C52" s="199"/>
      <c r="D52" s="162"/>
      <c r="E52" s="168"/>
      <c r="F52" s="168"/>
      <c r="G52" s="264"/>
      <c r="H52" s="163"/>
      <c r="I52" s="167">
        <f t="shared" si="0"/>
        <v>0</v>
      </c>
      <c r="J52" s="265">
        <f t="shared" si="1"/>
        <v>0</v>
      </c>
      <c r="K52" s="247"/>
      <c r="L52" s="265">
        <f t="shared" si="2"/>
        <v>0</v>
      </c>
      <c r="M52" s="74"/>
      <c r="N52" s="74"/>
      <c r="O52" s="221"/>
      <c r="P52" s="166"/>
      <c r="Q52" s="167">
        <f>IF($H52&gt;0,IF(AND(H52&lt;=Identification!$B$13,H52&gt;=Identification!$B$11),0,'A.5 '!$L52),$L52)</f>
        <v>0</v>
      </c>
      <c r="R52" s="215">
        <f t="shared" si="3"/>
        <v>0</v>
      </c>
    </row>
    <row r="53" spans="1:18" s="94" customFormat="1" ht="12.75">
      <c r="A53" s="201"/>
      <c r="B53" s="205" t="s">
        <v>523</v>
      </c>
      <c r="C53" s="199"/>
      <c r="D53" s="162"/>
      <c r="E53" s="168"/>
      <c r="F53" s="168"/>
      <c r="G53" s="264"/>
      <c r="H53" s="163"/>
      <c r="I53" s="167">
        <f t="shared" si="0"/>
        <v>0</v>
      </c>
      <c r="J53" s="265">
        <f t="shared" si="1"/>
        <v>0</v>
      </c>
      <c r="K53" s="247"/>
      <c r="L53" s="265">
        <f t="shared" si="2"/>
        <v>0</v>
      </c>
      <c r="M53" s="74"/>
      <c r="N53" s="74"/>
      <c r="O53" s="221"/>
      <c r="P53" s="166"/>
      <c r="Q53" s="167">
        <f>IF($H53&gt;0,IF(AND(H53&lt;=Identification!$B$13,H53&gt;=Identification!$B$11),0,'A.5 '!$L53),$L53)</f>
        <v>0</v>
      </c>
      <c r="R53" s="215">
        <f t="shared" si="3"/>
        <v>0</v>
      </c>
    </row>
    <row r="54" spans="1:18" s="94" customFormat="1" ht="12.75">
      <c r="A54" s="201"/>
      <c r="B54" s="205" t="s">
        <v>524</v>
      </c>
      <c r="C54" s="199"/>
      <c r="D54" s="162"/>
      <c r="E54" s="168"/>
      <c r="F54" s="168"/>
      <c r="G54" s="264"/>
      <c r="H54" s="163"/>
      <c r="I54" s="167">
        <f t="shared" si="0"/>
        <v>0</v>
      </c>
      <c r="J54" s="265">
        <f t="shared" si="1"/>
        <v>0</v>
      </c>
      <c r="K54" s="247"/>
      <c r="L54" s="265">
        <f t="shared" si="2"/>
        <v>0</v>
      </c>
      <c r="M54" s="74"/>
      <c r="N54" s="74"/>
      <c r="O54" s="221"/>
      <c r="P54" s="166"/>
      <c r="Q54" s="167">
        <f>IF($H54&gt;0,IF(AND(H54&lt;=Identification!$B$13,H54&gt;=Identification!$B$11),0,'A.5 '!$L54),$L54)</f>
        <v>0</v>
      </c>
      <c r="R54" s="215">
        <f t="shared" si="3"/>
        <v>0</v>
      </c>
    </row>
    <row r="55" spans="1:18" s="94" customFormat="1" ht="12.75">
      <c r="A55" s="201"/>
      <c r="B55" s="205" t="s">
        <v>525</v>
      </c>
      <c r="C55" s="199"/>
      <c r="D55" s="162"/>
      <c r="E55" s="168"/>
      <c r="F55" s="168"/>
      <c r="G55" s="264"/>
      <c r="H55" s="163"/>
      <c r="I55" s="167">
        <f t="shared" si="0"/>
        <v>0</v>
      </c>
      <c r="J55" s="265">
        <f t="shared" si="1"/>
        <v>0</v>
      </c>
      <c r="K55" s="247"/>
      <c r="L55" s="265">
        <f t="shared" si="2"/>
        <v>0</v>
      </c>
      <c r="M55" s="74"/>
      <c r="N55" s="74"/>
      <c r="O55" s="221"/>
      <c r="P55" s="166"/>
      <c r="Q55" s="167">
        <f>IF($H55&gt;0,IF(AND(H55&lt;=Identification!$B$13,H55&gt;=Identification!$B$11),0,'A.5 '!$L55),$L55)</f>
        <v>0</v>
      </c>
      <c r="R55" s="215">
        <f t="shared" si="3"/>
        <v>0</v>
      </c>
    </row>
    <row r="56" spans="1:18" s="94" customFormat="1" ht="12.75">
      <c r="A56" s="201"/>
      <c r="B56" s="205" t="s">
        <v>526</v>
      </c>
      <c r="C56" s="199"/>
      <c r="D56" s="162"/>
      <c r="E56" s="168"/>
      <c r="F56" s="168"/>
      <c r="G56" s="264"/>
      <c r="H56" s="163"/>
      <c r="I56" s="167">
        <f t="shared" si="0"/>
        <v>0</v>
      </c>
      <c r="J56" s="265">
        <f t="shared" si="1"/>
        <v>0</v>
      </c>
      <c r="K56" s="247"/>
      <c r="L56" s="265">
        <f t="shared" si="2"/>
        <v>0</v>
      </c>
      <c r="M56" s="74"/>
      <c r="N56" s="74"/>
      <c r="O56" s="221"/>
      <c r="P56" s="166"/>
      <c r="Q56" s="167">
        <f>IF($H56&gt;0,IF(AND(H56&lt;=Identification!$B$13,H56&gt;=Identification!$B$11),0,'A.5 '!$L56),$L56)</f>
        <v>0</v>
      </c>
      <c r="R56" s="215">
        <f t="shared" si="3"/>
        <v>0</v>
      </c>
    </row>
    <row r="57" spans="1:18" s="94" customFormat="1" ht="12.75">
      <c r="A57" s="201"/>
      <c r="B57" s="205" t="s">
        <v>527</v>
      </c>
      <c r="C57" s="199"/>
      <c r="D57" s="162"/>
      <c r="E57" s="168"/>
      <c r="F57" s="168"/>
      <c r="G57" s="264"/>
      <c r="H57" s="163"/>
      <c r="I57" s="167">
        <f t="shared" si="0"/>
        <v>0</v>
      </c>
      <c r="J57" s="265">
        <f t="shared" si="1"/>
        <v>0</v>
      </c>
      <c r="K57" s="247"/>
      <c r="L57" s="265">
        <f t="shared" si="2"/>
        <v>0</v>
      </c>
      <c r="M57" s="74"/>
      <c r="N57" s="74"/>
      <c r="O57" s="221"/>
      <c r="P57" s="166"/>
      <c r="Q57" s="167">
        <f>IF($H57&gt;0,IF(AND(H57&lt;=Identification!$B$13,H57&gt;=Identification!$B$11),0,'A.5 '!$L57),$L57)</f>
        <v>0</v>
      </c>
      <c r="R57" s="215">
        <f t="shared" si="3"/>
        <v>0</v>
      </c>
    </row>
    <row r="58" spans="1:18" s="94" customFormat="1" ht="12.75">
      <c r="A58" s="201"/>
      <c r="B58" s="205" t="s">
        <v>528</v>
      </c>
      <c r="C58" s="199"/>
      <c r="D58" s="162"/>
      <c r="E58" s="168"/>
      <c r="F58" s="168"/>
      <c r="G58" s="264"/>
      <c r="H58" s="163"/>
      <c r="I58" s="167">
        <f t="shared" si="0"/>
        <v>0</v>
      </c>
      <c r="J58" s="265">
        <f t="shared" si="1"/>
        <v>0</v>
      </c>
      <c r="K58" s="247"/>
      <c r="L58" s="265">
        <f t="shared" si="2"/>
        <v>0</v>
      </c>
      <c r="M58" s="74"/>
      <c r="N58" s="74"/>
      <c r="O58" s="221"/>
      <c r="P58" s="166"/>
      <c r="Q58" s="167">
        <f>IF($H58&gt;0,IF(AND(H58&lt;=Identification!$B$13,H58&gt;=Identification!$B$11),0,'A.5 '!$L58),$L58)</f>
        <v>0</v>
      </c>
      <c r="R58" s="215">
        <f t="shared" si="3"/>
        <v>0</v>
      </c>
    </row>
    <row r="59" spans="1:18" s="94" customFormat="1" ht="12.75">
      <c r="A59" s="201"/>
      <c r="B59" s="205" t="s">
        <v>529</v>
      </c>
      <c r="C59" s="199"/>
      <c r="D59" s="162"/>
      <c r="E59" s="168"/>
      <c r="F59" s="168"/>
      <c r="G59" s="264"/>
      <c r="H59" s="163"/>
      <c r="I59" s="167">
        <f t="shared" si="0"/>
        <v>0</v>
      </c>
      <c r="J59" s="265">
        <f t="shared" si="1"/>
        <v>0</v>
      </c>
      <c r="K59" s="247"/>
      <c r="L59" s="265">
        <f t="shared" si="2"/>
        <v>0</v>
      </c>
      <c r="M59" s="74"/>
      <c r="N59" s="74"/>
      <c r="O59" s="221"/>
      <c r="P59" s="166"/>
      <c r="Q59" s="167">
        <f>IF($H59&gt;0,IF(AND(H59&lt;=Identification!$B$13,H59&gt;=Identification!$B$11),0,'A.5 '!$L59),$L59)</f>
        <v>0</v>
      </c>
      <c r="R59" s="215">
        <f t="shared" si="3"/>
        <v>0</v>
      </c>
    </row>
    <row r="60" spans="1:18" s="94" customFormat="1" ht="12.75">
      <c r="A60" s="201"/>
      <c r="B60" s="205" t="s">
        <v>530</v>
      </c>
      <c r="C60" s="199"/>
      <c r="D60" s="162"/>
      <c r="E60" s="168"/>
      <c r="F60" s="168"/>
      <c r="G60" s="264"/>
      <c r="H60" s="163"/>
      <c r="I60" s="167">
        <f t="shared" si="0"/>
        <v>0</v>
      </c>
      <c r="J60" s="265">
        <f t="shared" si="1"/>
        <v>0</v>
      </c>
      <c r="K60" s="247"/>
      <c r="L60" s="265">
        <f t="shared" si="2"/>
        <v>0</v>
      </c>
      <c r="M60" s="74"/>
      <c r="N60" s="74"/>
      <c r="O60" s="221"/>
      <c r="P60" s="166"/>
      <c r="Q60" s="167">
        <f>IF($H60&gt;0,IF(AND(H60&lt;=Identification!$B$13,H60&gt;=Identification!$B$11),0,'A.5 '!$L60),$L60)</f>
        <v>0</v>
      </c>
      <c r="R60" s="215">
        <f t="shared" si="3"/>
        <v>0</v>
      </c>
    </row>
    <row r="61" spans="1:18" s="94" customFormat="1" ht="12.75">
      <c r="A61" s="201"/>
      <c r="B61" s="205" t="s">
        <v>531</v>
      </c>
      <c r="C61" s="199"/>
      <c r="D61" s="162"/>
      <c r="E61" s="168"/>
      <c r="F61" s="168"/>
      <c r="G61" s="264"/>
      <c r="H61" s="163"/>
      <c r="I61" s="167">
        <f t="shared" si="0"/>
        <v>0</v>
      </c>
      <c r="J61" s="265">
        <f t="shared" si="1"/>
        <v>0</v>
      </c>
      <c r="K61" s="247"/>
      <c r="L61" s="265">
        <f t="shared" si="2"/>
        <v>0</v>
      </c>
      <c r="M61" s="74"/>
      <c r="N61" s="74"/>
      <c r="O61" s="221"/>
      <c r="P61" s="166"/>
      <c r="Q61" s="167">
        <f>IF($H61&gt;0,IF(AND(H61&lt;=Identification!$B$13,H61&gt;=Identification!$B$11),0,'A.5 '!$L61),$L61)</f>
        <v>0</v>
      </c>
      <c r="R61" s="215">
        <f t="shared" si="3"/>
        <v>0</v>
      </c>
    </row>
    <row r="62" spans="1:18" s="94" customFormat="1" ht="12.75">
      <c r="A62" s="201"/>
      <c r="B62" s="205" t="s">
        <v>532</v>
      </c>
      <c r="C62" s="199"/>
      <c r="D62" s="162"/>
      <c r="E62" s="168"/>
      <c r="F62" s="168"/>
      <c r="G62" s="264"/>
      <c r="H62" s="163"/>
      <c r="I62" s="167">
        <f t="shared" si="0"/>
        <v>0</v>
      </c>
      <c r="J62" s="265">
        <f t="shared" si="1"/>
        <v>0</v>
      </c>
      <c r="K62" s="247"/>
      <c r="L62" s="265">
        <f t="shared" si="2"/>
        <v>0</v>
      </c>
      <c r="M62" s="74"/>
      <c r="N62" s="74"/>
      <c r="O62" s="221"/>
      <c r="P62" s="166"/>
      <c r="Q62" s="167">
        <f>IF($H62&gt;0,IF(AND(H62&lt;=Identification!$B$13,H62&gt;=Identification!$B$11),0,'A.5 '!$L62),$L62)</f>
        <v>0</v>
      </c>
      <c r="R62" s="215">
        <f t="shared" si="3"/>
        <v>0</v>
      </c>
    </row>
    <row r="63" spans="1:18" s="94" customFormat="1" ht="12.75">
      <c r="A63" s="201"/>
      <c r="B63" s="205" t="s">
        <v>533</v>
      </c>
      <c r="C63" s="199"/>
      <c r="D63" s="162"/>
      <c r="E63" s="168"/>
      <c r="F63" s="168"/>
      <c r="G63" s="264"/>
      <c r="H63" s="163"/>
      <c r="I63" s="167">
        <f t="shared" si="0"/>
        <v>0</v>
      </c>
      <c r="J63" s="265">
        <f t="shared" si="1"/>
        <v>0</v>
      </c>
      <c r="K63" s="247"/>
      <c r="L63" s="265">
        <f t="shared" si="2"/>
        <v>0</v>
      </c>
      <c r="M63" s="74"/>
      <c r="N63" s="74"/>
      <c r="O63" s="221"/>
      <c r="P63" s="166"/>
      <c r="Q63" s="167">
        <f>IF($H63&gt;0,IF(AND(H63&lt;=Identification!$B$13,H63&gt;=Identification!$B$11),0,'A.5 '!$L63),$L63)</f>
        <v>0</v>
      </c>
      <c r="R63" s="215">
        <f t="shared" si="3"/>
        <v>0</v>
      </c>
    </row>
    <row r="64" spans="1:18" s="94" customFormat="1" ht="12.75">
      <c r="A64" s="201"/>
      <c r="B64" s="205" t="s">
        <v>534</v>
      </c>
      <c r="C64" s="199"/>
      <c r="D64" s="162"/>
      <c r="E64" s="168"/>
      <c r="F64" s="168"/>
      <c r="G64" s="264"/>
      <c r="H64" s="163"/>
      <c r="I64" s="167">
        <f t="shared" si="0"/>
        <v>0</v>
      </c>
      <c r="J64" s="265">
        <f t="shared" si="1"/>
        <v>0</v>
      </c>
      <c r="K64" s="247"/>
      <c r="L64" s="265">
        <f t="shared" si="2"/>
        <v>0</v>
      </c>
      <c r="M64" s="74"/>
      <c r="N64" s="74"/>
      <c r="O64" s="221"/>
      <c r="P64" s="166"/>
      <c r="Q64" s="167">
        <f>IF($H64&gt;0,IF(AND(H64&lt;=Identification!$B$13,H64&gt;=Identification!$B$11),0,'A.5 '!$L64),$L64)</f>
        <v>0</v>
      </c>
      <c r="R64" s="215">
        <f t="shared" si="3"/>
        <v>0</v>
      </c>
    </row>
    <row r="65" spans="1:18" s="94" customFormat="1" ht="13.5" thickBot="1">
      <c r="A65" s="201"/>
      <c r="B65" s="267" t="s">
        <v>535</v>
      </c>
      <c r="C65" s="199"/>
      <c r="D65" s="162"/>
      <c r="E65" s="168"/>
      <c r="F65" s="168"/>
      <c r="G65" s="264"/>
      <c r="H65" s="163"/>
      <c r="I65" s="167">
        <f t="shared" si="0"/>
        <v>0</v>
      </c>
      <c r="J65" s="265">
        <f t="shared" si="1"/>
        <v>0</v>
      </c>
      <c r="K65" s="247"/>
      <c r="L65" s="265">
        <f t="shared" si="2"/>
        <v>0</v>
      </c>
      <c r="M65" s="74"/>
      <c r="N65" s="74"/>
      <c r="O65" s="222"/>
      <c r="P65" s="166"/>
      <c r="Q65" s="167">
        <f>IF($H65&gt;0,IF(AND(H65&lt;=Identification!$B$13,H65&gt;=Identification!$B$11),0,'A.5 '!$L65),$L65)</f>
        <v>0</v>
      </c>
      <c r="R65" s="215">
        <f t="shared" si="3"/>
        <v>0</v>
      </c>
    </row>
    <row r="66" spans="1:16" s="79" customFormat="1" ht="8.25">
      <c r="A66" s="78"/>
      <c r="B66" s="78"/>
      <c r="C66" s="78"/>
      <c r="D66" s="78"/>
      <c r="E66" s="78"/>
      <c r="F66" s="78"/>
      <c r="G66" s="78"/>
      <c r="H66" s="78"/>
      <c r="I66" s="78"/>
      <c r="J66" s="78"/>
      <c r="K66" s="245"/>
      <c r="L66" s="78"/>
      <c r="M66" s="78"/>
      <c r="N66" s="78"/>
      <c r="O66" s="139"/>
      <c r="P66" s="78"/>
    </row>
  </sheetData>
  <sheetProtection password="CAB7" sheet="1"/>
  <protectedRanges>
    <protectedRange sqref="B8:B65" name="Range1"/>
  </protectedRanges>
  <mergeCells count="4">
    <mergeCell ref="A5:L5"/>
    <mergeCell ref="A1:B1"/>
    <mergeCell ref="A2:B2"/>
    <mergeCell ref="A3:B3"/>
  </mergeCells>
  <printOptions/>
  <pageMargins left="0.2755905511811024" right="0.1968503937007874" top="0.76" bottom="0.9" header="0.5118110236220472" footer="0.5118110236220472"/>
  <pageSetup horizontalDpi="300" verticalDpi="300" orientation="landscape" scale="60" r:id="rId1"/>
  <headerFooter alignWithMargins="0">
    <oddFooter>&amp;R&amp;"Arial,Italique"&amp;8&amp;P / &amp;N</oddFooter>
  </headerFooter>
</worksheet>
</file>

<file path=xl/worksheets/sheet8.xml><?xml version="1.0" encoding="utf-8"?>
<worksheet xmlns="http://schemas.openxmlformats.org/spreadsheetml/2006/main" xmlns:r="http://schemas.openxmlformats.org/officeDocument/2006/relationships">
  <dimension ref="A1:L81"/>
  <sheetViews>
    <sheetView zoomScaleSheetLayoutView="65" zoomScalePageLayoutView="0" workbookViewId="0" topLeftCell="A1">
      <selection activeCell="A7" sqref="A7"/>
    </sheetView>
  </sheetViews>
  <sheetFormatPr defaultColWidth="9.140625" defaultRowHeight="12.75"/>
  <cols>
    <col min="1" max="1" width="12.7109375" style="74" customWidth="1"/>
    <col min="2" max="2" width="29.00390625" style="74" customWidth="1"/>
    <col min="3" max="3" width="17.28125" style="74" customWidth="1"/>
    <col min="4" max="4" width="15.421875" style="74" customWidth="1"/>
    <col min="5" max="6" width="18.00390625" style="74" customWidth="1"/>
    <col min="7" max="7" width="20.28125" style="74" customWidth="1"/>
    <col min="8" max="8" width="18.00390625" style="74" customWidth="1"/>
    <col min="9" max="9" width="25.7109375" style="74" hidden="1" customWidth="1"/>
    <col min="10" max="10" width="18.00390625" style="74" hidden="1" customWidth="1"/>
    <col min="11" max="11" width="19.140625" style="74" hidden="1" customWidth="1"/>
    <col min="12" max="12" width="17.7109375" style="74" hidden="1" customWidth="1"/>
    <col min="13" max="13" width="15.7109375" style="75" customWidth="1"/>
    <col min="14" max="16384" width="9.140625" style="75" customWidth="1"/>
  </cols>
  <sheetData>
    <row r="1" spans="1:12" ht="13.5" thickBot="1">
      <c r="A1" s="357" t="str">
        <f>IF(Identification!$B$9="EN",Languages!$A134,IF(Identification!$B$9="FR",Languages!$B134,Languages!$C134))</f>
        <v>SUMMARY:</v>
      </c>
      <c r="B1" s="358"/>
      <c r="C1" s="76" t="str">
        <f>IF(Identification!$B$9="EN",Languages!$A49,IF(Identification!$B$9="FR",Languages!$B49,Languages!$C49))</f>
        <v>Declared:</v>
      </c>
      <c r="K1" s="76" t="str">
        <f>IF(Identification!$B$9="EN",Languages!$A93,IF(Identification!$B$9="FR",Languages!$B93,Languages!$C93))</f>
        <v>Ineligible:</v>
      </c>
      <c r="L1" s="76" t="str">
        <f>IF(Identification!$B$9="EN",Languages!$A57,IF(Identification!$B$9="FR",Languages!$B57,Languages!$C57))</f>
        <v>Eligible:</v>
      </c>
    </row>
    <row r="2" spans="1:12" ht="13.5" thickBot="1">
      <c r="A2" s="357" t="str">
        <f>IF(Identification!$B$9="EN",Languages!$A113,IF(Identification!$B$9="FR",Languages!$B113,Languages!$C113))</f>
        <v>Other Costs:</v>
      </c>
      <c r="B2" s="358"/>
      <c r="C2" s="266">
        <f>SUM(H7:H81)</f>
        <v>0</v>
      </c>
      <c r="K2" s="60">
        <f>C2-L2</f>
        <v>0</v>
      </c>
      <c r="L2" s="60">
        <f>SUM(L7:L81)</f>
        <v>0</v>
      </c>
    </row>
    <row r="3" spans="1:12" s="79" customFormat="1" ht="9" thickBot="1">
      <c r="A3" s="78"/>
      <c r="B3" s="78"/>
      <c r="C3" s="78"/>
      <c r="D3" s="78"/>
      <c r="E3" s="78"/>
      <c r="F3" s="78"/>
      <c r="G3" s="78"/>
      <c r="H3" s="78"/>
      <c r="I3" s="78"/>
      <c r="J3" s="78"/>
      <c r="K3" s="78"/>
      <c r="L3" s="78"/>
    </row>
    <row r="4" spans="1:8" ht="16.5" thickBot="1">
      <c r="A4" s="354" t="str">
        <f>IF(Identification!$B$9="EN",Languages!$A137,IF(Identification!$B$9="FR",Languages!$B137,Languages!$C137))</f>
        <v>Table A.6: Other Costs</v>
      </c>
      <c r="B4" s="355"/>
      <c r="C4" s="355"/>
      <c r="D4" s="355"/>
      <c r="E4" s="355"/>
      <c r="F4" s="355"/>
      <c r="G4" s="355"/>
      <c r="H4" s="356"/>
    </row>
    <row r="5" spans="1:12" s="79" customFormat="1" ht="9" thickBot="1">
      <c r="A5" s="78"/>
      <c r="B5" s="78"/>
      <c r="C5" s="78"/>
      <c r="D5" s="78"/>
      <c r="E5" s="78"/>
      <c r="F5" s="78"/>
      <c r="G5" s="78"/>
      <c r="H5" s="78"/>
      <c r="I5" s="78"/>
      <c r="J5" s="78"/>
      <c r="K5" s="78"/>
      <c r="L5" s="78"/>
    </row>
    <row r="6" spans="1:12" s="94" customFormat="1" ht="40.5" customHeight="1" thickBot="1">
      <c r="A6" s="43" t="str">
        <f>IF(Identification!$B$9="EN",Languages!$A115,IF(Identification!$B$9="FR",Languages!$B115,Languages!$C115))</f>
        <v>Partner No. (required)</v>
      </c>
      <c r="B6" s="27" t="str">
        <f>IF(Identification!$B$9="EN",Languages!$A95,IF(Identification!$B$9="FR",Languages!$B95,Languages!$C95))</f>
        <v>Item</v>
      </c>
      <c r="C6" s="27" t="str">
        <f>IF(Identification!$B$9="EN",Languages!$A121,IF(Identification!$B$9="FR",Languages!$B121,Languages!$C121))</f>
        <v>Purpose</v>
      </c>
      <c r="D6" s="145" t="str">
        <f>IF(Identification!$B$9="EN",Languages!$A167,IF(Identification!$B$9="FR",Languages!$B167,Languages!$C167))</f>
        <v>Invoice Reference No.</v>
      </c>
      <c r="E6" s="145" t="str">
        <f>IF(Identification!$B$9="EN",Languages!$A41,IF(Identification!$B$9="FR",Languages!$B41,Languages!$C41))</f>
        <v>Cost Date</v>
      </c>
      <c r="F6" s="27" t="str">
        <f>IF(Identification!$B$9="EN",Languages!$A40,IF(Identification!$B$9="FR",Languages!$B40,Languages!$C40))</f>
        <v>Cost</v>
      </c>
      <c r="G6" s="145" t="str">
        <f>IF(Identification!$B$9="EN",Languages!$A50,IF(Identification!$B$9="FR",Languages!$B50,Languages!$C50))</f>
        <v>Degree of use in Project (%)</v>
      </c>
      <c r="H6" s="145" t="str">
        <f>IF(Identification!$B$9="EN",Languages!$A152,IF(Identification!$B$9="FR",Languages!$B152,Languages!$C152))</f>
        <v>TOTAL COST</v>
      </c>
      <c r="I6" s="6" t="str">
        <f>IF(Identification!$B$9="EN",Languages!$A164,IF(Identification!$B$9="FR",Languages!$B164,Languages!$C164))</f>
        <v>Comments</v>
      </c>
      <c r="J6" s="145" t="str">
        <f>IF(Identification!$B$9="EN",Languages!$A89,IF(Identification!$B$9="FR",Languages!$B89,Languages!$C89))</f>
        <v>Ineligible (item; part-item)</v>
      </c>
      <c r="K6" s="145" t="str">
        <f>IF(Identification!$B$9="EN",Languages!$A90,IF(Identification!$B$9="FR",Languages!$B90,Languages!$C90))</f>
        <v>Ineligible Cost Date</v>
      </c>
      <c r="L6" s="27" t="str">
        <f>IF(Identification!$B$9="EN",Languages!$A54,IF(Identification!$B$9="FR",Languages!$B54,Languages!$C153))</f>
        <v>Eligible Costs</v>
      </c>
    </row>
    <row r="7" spans="1:12" s="94" customFormat="1" ht="12.75">
      <c r="A7" s="168"/>
      <c r="B7" s="162"/>
      <c r="C7" s="162"/>
      <c r="D7" s="207" t="s">
        <v>536</v>
      </c>
      <c r="E7" s="163"/>
      <c r="F7" s="264"/>
      <c r="G7" s="247"/>
      <c r="H7" s="265">
        <f>IF(G7&lt;100.01%,F7*G7,FALSE)</f>
        <v>0</v>
      </c>
      <c r="I7" s="217"/>
      <c r="J7" s="166"/>
      <c r="K7" s="167">
        <f>IF($E7&gt;0,IF(AND(E7&lt;=Identification!$B$13,E7&gt;=Identification!$B$11),0,$H7),$H7)</f>
        <v>0</v>
      </c>
      <c r="L7" s="215">
        <f aca="true" t="shared" si="0" ref="L7:L38">IF($H7&gt;0,$H7-MAX($J7,$K7),0)</f>
        <v>0</v>
      </c>
    </row>
    <row r="8" spans="1:12" s="94" customFormat="1" ht="12.75">
      <c r="A8" s="168"/>
      <c r="B8" s="162"/>
      <c r="C8" s="162"/>
      <c r="D8" s="207" t="s">
        <v>537</v>
      </c>
      <c r="E8" s="163"/>
      <c r="F8" s="264"/>
      <c r="G8" s="247"/>
      <c r="H8" s="265">
        <f aca="true" t="shared" si="1" ref="H8:H71">IF(G8&lt;100.01%,F8*G8,FALSE)</f>
        <v>0</v>
      </c>
      <c r="I8" s="218"/>
      <c r="J8" s="166"/>
      <c r="K8" s="167">
        <f>IF($E8&gt;0,IF(AND(E8&lt;=Identification!$B$13,E8&gt;=Identification!$B$11),0,$H8),$H8)</f>
        <v>0</v>
      </c>
      <c r="L8" s="215">
        <f t="shared" si="0"/>
        <v>0</v>
      </c>
    </row>
    <row r="9" spans="1:12" s="94" customFormat="1" ht="12.75">
      <c r="A9" s="168"/>
      <c r="B9" s="162"/>
      <c r="C9" s="162"/>
      <c r="D9" s="207" t="s">
        <v>538</v>
      </c>
      <c r="E9" s="163"/>
      <c r="F9" s="264"/>
      <c r="G9" s="247"/>
      <c r="H9" s="265">
        <f t="shared" si="1"/>
        <v>0</v>
      </c>
      <c r="I9" s="218"/>
      <c r="J9" s="166"/>
      <c r="K9" s="167">
        <f>IF($E9&gt;0,IF(AND(E9&lt;=Identification!$B$13,E9&gt;=Identification!$B$11),0,$H9),$H9)</f>
        <v>0</v>
      </c>
      <c r="L9" s="215">
        <f t="shared" si="0"/>
        <v>0</v>
      </c>
    </row>
    <row r="10" spans="1:12" s="94" customFormat="1" ht="12.75">
      <c r="A10" s="168"/>
      <c r="B10" s="162"/>
      <c r="C10" s="162"/>
      <c r="D10" s="207" t="s">
        <v>539</v>
      </c>
      <c r="E10" s="163"/>
      <c r="F10" s="264"/>
      <c r="G10" s="247"/>
      <c r="H10" s="265">
        <f t="shared" si="1"/>
        <v>0</v>
      </c>
      <c r="I10" s="218"/>
      <c r="J10" s="166"/>
      <c r="K10" s="167">
        <f>IF($E10&gt;0,IF(AND(E10&lt;=Identification!$B$13,E10&gt;=Identification!$B$11),0,$H10),$H10)</f>
        <v>0</v>
      </c>
      <c r="L10" s="215">
        <f t="shared" si="0"/>
        <v>0</v>
      </c>
    </row>
    <row r="11" spans="1:12" s="94" customFormat="1" ht="12.75">
      <c r="A11" s="168"/>
      <c r="B11" s="162"/>
      <c r="C11" s="162"/>
      <c r="D11" s="207" t="s">
        <v>540</v>
      </c>
      <c r="E11" s="163"/>
      <c r="F11" s="264"/>
      <c r="G11" s="247"/>
      <c r="H11" s="265">
        <f t="shared" si="1"/>
        <v>0</v>
      </c>
      <c r="I11" s="218"/>
      <c r="J11" s="166"/>
      <c r="K11" s="167">
        <f>IF($E11&gt;0,IF(AND(E11&lt;=Identification!$B$13,E11&gt;=Identification!$B$11),0,$H11),$H11)</f>
        <v>0</v>
      </c>
      <c r="L11" s="215">
        <f t="shared" si="0"/>
        <v>0</v>
      </c>
    </row>
    <row r="12" spans="1:12" s="94" customFormat="1" ht="12.75">
      <c r="A12" s="168"/>
      <c r="B12" s="162"/>
      <c r="C12" s="162"/>
      <c r="D12" s="207" t="s">
        <v>541</v>
      </c>
      <c r="E12" s="163"/>
      <c r="F12" s="264"/>
      <c r="G12" s="247"/>
      <c r="H12" s="265">
        <f t="shared" si="1"/>
        <v>0</v>
      </c>
      <c r="I12" s="218"/>
      <c r="J12" s="166"/>
      <c r="K12" s="167">
        <f>IF($E12&gt;0,IF(AND(E12&lt;=Identification!$B$13,E12&gt;=Identification!$B$11),0,$H12),$H12)</f>
        <v>0</v>
      </c>
      <c r="L12" s="215">
        <f t="shared" si="0"/>
        <v>0</v>
      </c>
    </row>
    <row r="13" spans="1:12" s="94" customFormat="1" ht="12.75">
      <c r="A13" s="168"/>
      <c r="B13" s="162"/>
      <c r="C13" s="162"/>
      <c r="D13" s="207" t="s">
        <v>542</v>
      </c>
      <c r="E13" s="163"/>
      <c r="F13" s="264"/>
      <c r="G13" s="247"/>
      <c r="H13" s="265">
        <f t="shared" si="1"/>
        <v>0</v>
      </c>
      <c r="I13" s="218"/>
      <c r="J13" s="166"/>
      <c r="K13" s="167">
        <f>IF($E13&gt;0,IF(AND(E13&lt;=Identification!$B$13,E13&gt;=Identification!$B$11),0,$H13),$H13)</f>
        <v>0</v>
      </c>
      <c r="L13" s="215">
        <f t="shared" si="0"/>
        <v>0</v>
      </c>
    </row>
    <row r="14" spans="1:12" s="94" customFormat="1" ht="12.75">
      <c r="A14" s="168"/>
      <c r="B14" s="162"/>
      <c r="C14" s="162"/>
      <c r="D14" s="207" t="s">
        <v>543</v>
      </c>
      <c r="E14" s="163"/>
      <c r="F14" s="264"/>
      <c r="G14" s="247"/>
      <c r="H14" s="265">
        <f t="shared" si="1"/>
        <v>0</v>
      </c>
      <c r="I14" s="218"/>
      <c r="J14" s="166"/>
      <c r="K14" s="167">
        <f>IF($E14&gt;0,IF(AND(E14&lt;=Identification!$B$13,E14&gt;=Identification!$B$11),0,$H14),$H14)</f>
        <v>0</v>
      </c>
      <c r="L14" s="215">
        <f t="shared" si="0"/>
        <v>0</v>
      </c>
    </row>
    <row r="15" spans="1:12" s="94" customFormat="1" ht="12.75">
      <c r="A15" s="168"/>
      <c r="B15" s="162"/>
      <c r="C15" s="162"/>
      <c r="D15" s="207" t="s">
        <v>544</v>
      </c>
      <c r="E15" s="163"/>
      <c r="F15" s="264"/>
      <c r="G15" s="247"/>
      <c r="H15" s="265">
        <f t="shared" si="1"/>
        <v>0</v>
      </c>
      <c r="I15" s="218"/>
      <c r="J15" s="166"/>
      <c r="K15" s="167">
        <f>IF($E15&gt;0,IF(AND(E15&lt;=Identification!$B$13,E15&gt;=Identification!$B$11),0,$H15),$H15)</f>
        <v>0</v>
      </c>
      <c r="L15" s="215">
        <f t="shared" si="0"/>
        <v>0</v>
      </c>
    </row>
    <row r="16" spans="1:12" s="94" customFormat="1" ht="12.75">
      <c r="A16" s="168"/>
      <c r="B16" s="162"/>
      <c r="C16" s="162"/>
      <c r="D16" s="207" t="s">
        <v>545</v>
      </c>
      <c r="E16" s="163"/>
      <c r="F16" s="264"/>
      <c r="G16" s="247"/>
      <c r="H16" s="265">
        <f t="shared" si="1"/>
        <v>0</v>
      </c>
      <c r="I16" s="218"/>
      <c r="J16" s="166"/>
      <c r="K16" s="167">
        <f>IF($E16&gt;0,IF(AND(E16&lt;=Identification!$B$13,E16&gt;=Identification!$B$11),0,$H16),$H16)</f>
        <v>0</v>
      </c>
      <c r="L16" s="215">
        <f t="shared" si="0"/>
        <v>0</v>
      </c>
    </row>
    <row r="17" spans="1:12" s="94" customFormat="1" ht="12.75">
      <c r="A17" s="168"/>
      <c r="B17" s="162"/>
      <c r="C17" s="162"/>
      <c r="D17" s="207" t="s">
        <v>546</v>
      </c>
      <c r="E17" s="163"/>
      <c r="F17" s="264"/>
      <c r="G17" s="247"/>
      <c r="H17" s="265">
        <f t="shared" si="1"/>
        <v>0</v>
      </c>
      <c r="I17" s="218"/>
      <c r="J17" s="166"/>
      <c r="K17" s="167">
        <f>IF($E17&gt;0,IF(AND(E17&lt;=Identification!$B$13,E17&gt;=Identification!$B$11),0,$H17),$H17)</f>
        <v>0</v>
      </c>
      <c r="L17" s="215">
        <f t="shared" si="0"/>
        <v>0</v>
      </c>
    </row>
    <row r="18" spans="1:12" s="94" customFormat="1" ht="12.75">
      <c r="A18" s="168"/>
      <c r="B18" s="162"/>
      <c r="C18" s="162"/>
      <c r="D18" s="207" t="s">
        <v>547</v>
      </c>
      <c r="E18" s="163"/>
      <c r="F18" s="264"/>
      <c r="G18" s="247"/>
      <c r="H18" s="265">
        <f t="shared" si="1"/>
        <v>0</v>
      </c>
      <c r="I18" s="218"/>
      <c r="J18" s="166"/>
      <c r="K18" s="167">
        <f>IF($E18&gt;0,IF(AND(E18&lt;=Identification!$B$13,E18&gt;=Identification!$B$11),0,$H18),$H18)</f>
        <v>0</v>
      </c>
      <c r="L18" s="215">
        <f t="shared" si="0"/>
        <v>0</v>
      </c>
    </row>
    <row r="19" spans="1:12" s="94" customFormat="1" ht="12.75">
      <c r="A19" s="168"/>
      <c r="B19" s="162"/>
      <c r="C19" s="162"/>
      <c r="D19" s="207" t="s">
        <v>548</v>
      </c>
      <c r="E19" s="163"/>
      <c r="F19" s="264"/>
      <c r="G19" s="247"/>
      <c r="H19" s="265">
        <f t="shared" si="1"/>
        <v>0</v>
      </c>
      <c r="I19" s="218"/>
      <c r="J19" s="166"/>
      <c r="K19" s="167">
        <f>IF($E19&gt;0,IF(AND(E19&lt;=Identification!$B$13,E19&gt;=Identification!$B$11),0,$H19),$H19)</f>
        <v>0</v>
      </c>
      <c r="L19" s="215">
        <f t="shared" si="0"/>
        <v>0</v>
      </c>
    </row>
    <row r="20" spans="1:12" s="94" customFormat="1" ht="12.75">
      <c r="A20" s="168"/>
      <c r="B20" s="162"/>
      <c r="C20" s="162"/>
      <c r="D20" s="207" t="s">
        <v>549</v>
      </c>
      <c r="E20" s="163"/>
      <c r="F20" s="264"/>
      <c r="G20" s="247"/>
      <c r="H20" s="265">
        <f t="shared" si="1"/>
        <v>0</v>
      </c>
      <c r="I20" s="218"/>
      <c r="J20" s="166"/>
      <c r="K20" s="167">
        <f>IF($E20&gt;0,IF(AND(E20&lt;=Identification!$B$13,E20&gt;=Identification!$B$11),0,$H20),$H20)</f>
        <v>0</v>
      </c>
      <c r="L20" s="215">
        <f t="shared" si="0"/>
        <v>0</v>
      </c>
    </row>
    <row r="21" spans="1:12" s="94" customFormat="1" ht="12.75">
      <c r="A21" s="168"/>
      <c r="B21" s="162"/>
      <c r="C21" s="162"/>
      <c r="D21" s="207" t="s">
        <v>550</v>
      </c>
      <c r="E21" s="163"/>
      <c r="F21" s="264"/>
      <c r="G21" s="247"/>
      <c r="H21" s="265">
        <f t="shared" si="1"/>
        <v>0</v>
      </c>
      <c r="I21" s="218"/>
      <c r="J21" s="166"/>
      <c r="K21" s="167">
        <f>IF($E21&gt;0,IF(AND(E21&lt;=Identification!$B$13,E21&gt;=Identification!$B$11),0,$H21),$H21)</f>
        <v>0</v>
      </c>
      <c r="L21" s="215">
        <f t="shared" si="0"/>
        <v>0</v>
      </c>
    </row>
    <row r="22" spans="1:12" s="94" customFormat="1" ht="12.75">
      <c r="A22" s="168"/>
      <c r="B22" s="162"/>
      <c r="C22" s="162"/>
      <c r="D22" s="207" t="s">
        <v>551</v>
      </c>
      <c r="E22" s="163"/>
      <c r="F22" s="264"/>
      <c r="G22" s="247"/>
      <c r="H22" s="265">
        <f t="shared" si="1"/>
        <v>0</v>
      </c>
      <c r="I22" s="218"/>
      <c r="J22" s="166"/>
      <c r="K22" s="167">
        <f>IF($E22&gt;0,IF(AND(E22&lt;=Identification!$B$13,E22&gt;=Identification!$B$11),0,$H22),$H22)</f>
        <v>0</v>
      </c>
      <c r="L22" s="215">
        <f t="shared" si="0"/>
        <v>0</v>
      </c>
    </row>
    <row r="23" spans="1:12" s="94" customFormat="1" ht="12.75">
      <c r="A23" s="168"/>
      <c r="B23" s="162"/>
      <c r="C23" s="162"/>
      <c r="D23" s="207" t="s">
        <v>552</v>
      </c>
      <c r="E23" s="163"/>
      <c r="F23" s="264"/>
      <c r="G23" s="247"/>
      <c r="H23" s="265">
        <f t="shared" si="1"/>
        <v>0</v>
      </c>
      <c r="I23" s="218"/>
      <c r="J23" s="166"/>
      <c r="K23" s="167">
        <f>IF($E23&gt;0,IF(AND(E23&lt;=Identification!$B$13,E23&gt;=Identification!$B$11),0,$H23),$H23)</f>
        <v>0</v>
      </c>
      <c r="L23" s="215">
        <f t="shared" si="0"/>
        <v>0</v>
      </c>
    </row>
    <row r="24" spans="1:12" s="94" customFormat="1" ht="12.75">
      <c r="A24" s="168"/>
      <c r="B24" s="162"/>
      <c r="C24" s="162"/>
      <c r="D24" s="207" t="s">
        <v>553</v>
      </c>
      <c r="E24" s="163"/>
      <c r="F24" s="264"/>
      <c r="G24" s="247"/>
      <c r="H24" s="265">
        <f t="shared" si="1"/>
        <v>0</v>
      </c>
      <c r="I24" s="218"/>
      <c r="J24" s="166"/>
      <c r="K24" s="167">
        <f>IF($E24&gt;0,IF(AND(E24&lt;=Identification!$B$13,E24&gt;=Identification!$B$11),0,$H24),$H24)</f>
        <v>0</v>
      </c>
      <c r="L24" s="215">
        <f t="shared" si="0"/>
        <v>0</v>
      </c>
    </row>
    <row r="25" spans="1:12" s="94" customFormat="1" ht="12.75">
      <c r="A25" s="168"/>
      <c r="B25" s="162"/>
      <c r="C25" s="162"/>
      <c r="D25" s="207" t="s">
        <v>554</v>
      </c>
      <c r="E25" s="163"/>
      <c r="F25" s="264"/>
      <c r="G25" s="247"/>
      <c r="H25" s="265">
        <f t="shared" si="1"/>
        <v>0</v>
      </c>
      <c r="I25" s="218"/>
      <c r="J25" s="166"/>
      <c r="K25" s="167">
        <f>IF($E25&gt;0,IF(AND(E25&lt;=Identification!$B$13,E25&gt;=Identification!$B$11),0,$H25),$H25)</f>
        <v>0</v>
      </c>
      <c r="L25" s="215">
        <f t="shared" si="0"/>
        <v>0</v>
      </c>
    </row>
    <row r="26" spans="1:12" s="94" customFormat="1" ht="12.75">
      <c r="A26" s="168"/>
      <c r="B26" s="162"/>
      <c r="C26" s="162"/>
      <c r="D26" s="207" t="s">
        <v>555</v>
      </c>
      <c r="E26" s="163"/>
      <c r="F26" s="264"/>
      <c r="G26" s="247"/>
      <c r="H26" s="265">
        <f t="shared" si="1"/>
        <v>0</v>
      </c>
      <c r="I26" s="218"/>
      <c r="J26" s="166"/>
      <c r="K26" s="167">
        <f>IF($E26&gt;0,IF(AND(E26&lt;=Identification!$B$13,E26&gt;=Identification!$B$11),0,$H26),$H26)</f>
        <v>0</v>
      </c>
      <c r="L26" s="215">
        <f t="shared" si="0"/>
        <v>0</v>
      </c>
    </row>
    <row r="27" spans="1:12" s="94" customFormat="1" ht="12.75">
      <c r="A27" s="168"/>
      <c r="B27" s="162"/>
      <c r="C27" s="162"/>
      <c r="D27" s="207" t="s">
        <v>556</v>
      </c>
      <c r="E27" s="163"/>
      <c r="F27" s="264"/>
      <c r="G27" s="247"/>
      <c r="H27" s="265">
        <f t="shared" si="1"/>
        <v>0</v>
      </c>
      <c r="I27" s="218"/>
      <c r="J27" s="166"/>
      <c r="K27" s="167">
        <f>IF($E27&gt;0,IF(AND(E27&lt;=Identification!$B$13,E27&gt;=Identification!$B$11),0,$H27),$H27)</f>
        <v>0</v>
      </c>
      <c r="L27" s="215">
        <f t="shared" si="0"/>
        <v>0</v>
      </c>
    </row>
    <row r="28" spans="1:12" s="94" customFormat="1" ht="12.75">
      <c r="A28" s="168"/>
      <c r="B28" s="162"/>
      <c r="C28" s="162"/>
      <c r="D28" s="207" t="s">
        <v>557</v>
      </c>
      <c r="E28" s="163"/>
      <c r="F28" s="264"/>
      <c r="G28" s="247"/>
      <c r="H28" s="265">
        <f t="shared" si="1"/>
        <v>0</v>
      </c>
      <c r="I28" s="218"/>
      <c r="J28" s="166"/>
      <c r="K28" s="167">
        <f>IF($E28&gt;0,IF(AND(E28&lt;=Identification!$B$13,E28&gt;=Identification!$B$11),0,$H28),$H28)</f>
        <v>0</v>
      </c>
      <c r="L28" s="215">
        <f t="shared" si="0"/>
        <v>0</v>
      </c>
    </row>
    <row r="29" spans="1:12" s="94" customFormat="1" ht="12.75">
      <c r="A29" s="168"/>
      <c r="B29" s="162"/>
      <c r="C29" s="162"/>
      <c r="D29" s="207" t="s">
        <v>558</v>
      </c>
      <c r="E29" s="163"/>
      <c r="F29" s="264"/>
      <c r="G29" s="247"/>
      <c r="H29" s="265">
        <f t="shared" si="1"/>
        <v>0</v>
      </c>
      <c r="I29" s="218"/>
      <c r="J29" s="166"/>
      <c r="K29" s="167">
        <f>IF($E29&gt;0,IF(AND(E29&lt;=Identification!$B$13,E29&gt;=Identification!$B$11),0,$H29),$H29)</f>
        <v>0</v>
      </c>
      <c r="L29" s="215">
        <f t="shared" si="0"/>
        <v>0</v>
      </c>
    </row>
    <row r="30" spans="1:12" s="94" customFormat="1" ht="12.75">
      <c r="A30" s="168"/>
      <c r="B30" s="162"/>
      <c r="C30" s="162"/>
      <c r="D30" s="207" t="s">
        <v>559</v>
      </c>
      <c r="E30" s="163"/>
      <c r="F30" s="264"/>
      <c r="G30" s="247"/>
      <c r="H30" s="265">
        <f t="shared" si="1"/>
        <v>0</v>
      </c>
      <c r="I30" s="218"/>
      <c r="J30" s="166"/>
      <c r="K30" s="167">
        <f>IF($E30&gt;0,IF(AND(E30&lt;=Identification!$B$13,E30&gt;=Identification!$B$11),0,$H30),$H30)</f>
        <v>0</v>
      </c>
      <c r="L30" s="215">
        <f t="shared" si="0"/>
        <v>0</v>
      </c>
    </row>
    <row r="31" spans="1:12" s="94" customFormat="1" ht="12.75">
      <c r="A31" s="168"/>
      <c r="B31" s="162"/>
      <c r="C31" s="162"/>
      <c r="D31" s="207" t="s">
        <v>560</v>
      </c>
      <c r="E31" s="163"/>
      <c r="F31" s="264"/>
      <c r="G31" s="247"/>
      <c r="H31" s="265">
        <f t="shared" si="1"/>
        <v>0</v>
      </c>
      <c r="I31" s="218"/>
      <c r="J31" s="166"/>
      <c r="K31" s="167">
        <f>IF($E31&gt;0,IF(AND(E31&lt;=Identification!$B$13,E31&gt;=Identification!$B$11),0,$H31),$H31)</f>
        <v>0</v>
      </c>
      <c r="L31" s="215">
        <f t="shared" si="0"/>
        <v>0</v>
      </c>
    </row>
    <row r="32" spans="1:12" s="94" customFormat="1" ht="12.75">
      <c r="A32" s="168"/>
      <c r="B32" s="162"/>
      <c r="C32" s="162"/>
      <c r="D32" s="207" t="s">
        <v>561</v>
      </c>
      <c r="E32" s="163"/>
      <c r="F32" s="264"/>
      <c r="G32" s="247"/>
      <c r="H32" s="265">
        <f t="shared" si="1"/>
        <v>0</v>
      </c>
      <c r="I32" s="218"/>
      <c r="J32" s="166"/>
      <c r="K32" s="167">
        <f>IF($E32&gt;0,IF(AND(E32&lt;=Identification!$B$13,E32&gt;=Identification!$B$11),0,$H32),$H32)</f>
        <v>0</v>
      </c>
      <c r="L32" s="215">
        <f t="shared" si="0"/>
        <v>0</v>
      </c>
    </row>
    <row r="33" spans="1:12" s="94" customFormat="1" ht="12.75">
      <c r="A33" s="168"/>
      <c r="B33" s="162"/>
      <c r="C33" s="162"/>
      <c r="D33" s="207" t="s">
        <v>562</v>
      </c>
      <c r="E33" s="163"/>
      <c r="F33" s="264"/>
      <c r="G33" s="247"/>
      <c r="H33" s="265">
        <f t="shared" si="1"/>
        <v>0</v>
      </c>
      <c r="I33" s="218"/>
      <c r="J33" s="166"/>
      <c r="K33" s="167">
        <f>IF($E33&gt;0,IF(AND(E33&lt;=Identification!$B$13,E33&gt;=Identification!$B$11),0,$H33),$H33)</f>
        <v>0</v>
      </c>
      <c r="L33" s="215">
        <f t="shared" si="0"/>
        <v>0</v>
      </c>
    </row>
    <row r="34" spans="1:12" s="94" customFormat="1" ht="12.75">
      <c r="A34" s="168"/>
      <c r="B34" s="162"/>
      <c r="C34" s="162"/>
      <c r="D34" s="207" t="s">
        <v>563</v>
      </c>
      <c r="E34" s="163"/>
      <c r="F34" s="264"/>
      <c r="G34" s="247"/>
      <c r="H34" s="265">
        <f t="shared" si="1"/>
        <v>0</v>
      </c>
      <c r="I34" s="218"/>
      <c r="J34" s="166"/>
      <c r="K34" s="167">
        <f>IF($E34&gt;0,IF(AND(E34&lt;=Identification!$B$13,E34&gt;=Identification!$B$11),0,$H34),$H34)</f>
        <v>0</v>
      </c>
      <c r="L34" s="215">
        <f t="shared" si="0"/>
        <v>0</v>
      </c>
    </row>
    <row r="35" spans="1:12" s="94" customFormat="1" ht="12.75">
      <c r="A35" s="168"/>
      <c r="B35" s="162"/>
      <c r="C35" s="162"/>
      <c r="D35" s="207" t="s">
        <v>564</v>
      </c>
      <c r="E35" s="163"/>
      <c r="F35" s="264"/>
      <c r="G35" s="247"/>
      <c r="H35" s="265">
        <f t="shared" si="1"/>
        <v>0</v>
      </c>
      <c r="I35" s="218"/>
      <c r="J35" s="166"/>
      <c r="K35" s="167">
        <f>IF($E35&gt;0,IF(AND(E35&lt;=Identification!$B$13,E35&gt;=Identification!$B$11),0,$H35),$H35)</f>
        <v>0</v>
      </c>
      <c r="L35" s="215">
        <f t="shared" si="0"/>
        <v>0</v>
      </c>
    </row>
    <row r="36" spans="1:12" s="94" customFormat="1" ht="12.75">
      <c r="A36" s="168"/>
      <c r="B36" s="162"/>
      <c r="C36" s="162"/>
      <c r="D36" s="207" t="s">
        <v>565</v>
      </c>
      <c r="E36" s="163"/>
      <c r="F36" s="264"/>
      <c r="G36" s="247"/>
      <c r="H36" s="265">
        <f t="shared" si="1"/>
        <v>0</v>
      </c>
      <c r="I36" s="218"/>
      <c r="J36" s="166"/>
      <c r="K36" s="167">
        <f>IF($E36&gt;0,IF(AND(E36&lt;=Identification!$B$13,E36&gt;=Identification!$B$11),0,$H36),$H36)</f>
        <v>0</v>
      </c>
      <c r="L36" s="215">
        <f t="shared" si="0"/>
        <v>0</v>
      </c>
    </row>
    <row r="37" spans="1:12" s="94" customFormat="1" ht="12.75">
      <c r="A37" s="168"/>
      <c r="B37" s="162"/>
      <c r="C37" s="162"/>
      <c r="D37" s="207" t="s">
        <v>566</v>
      </c>
      <c r="E37" s="163"/>
      <c r="F37" s="264"/>
      <c r="G37" s="247"/>
      <c r="H37" s="265">
        <f t="shared" si="1"/>
        <v>0</v>
      </c>
      <c r="I37" s="218"/>
      <c r="J37" s="166"/>
      <c r="K37" s="167">
        <f>IF($E37&gt;0,IF(AND(E37&lt;=Identification!$B$13,E37&gt;=Identification!$B$11),0,$H37),$H37)</f>
        <v>0</v>
      </c>
      <c r="L37" s="215">
        <f t="shared" si="0"/>
        <v>0</v>
      </c>
    </row>
    <row r="38" spans="1:12" s="94" customFormat="1" ht="12.75">
      <c r="A38" s="168"/>
      <c r="B38" s="162"/>
      <c r="C38" s="162"/>
      <c r="D38" s="207" t="s">
        <v>567</v>
      </c>
      <c r="E38" s="163"/>
      <c r="F38" s="264"/>
      <c r="G38" s="247"/>
      <c r="H38" s="265">
        <f t="shared" si="1"/>
        <v>0</v>
      </c>
      <c r="I38" s="218"/>
      <c r="J38" s="166"/>
      <c r="K38" s="167">
        <f>IF($E38&gt;0,IF(AND(E38&lt;=Identification!$B$13,E38&gt;=Identification!$B$11),0,$H38),$H38)</f>
        <v>0</v>
      </c>
      <c r="L38" s="215">
        <f t="shared" si="0"/>
        <v>0</v>
      </c>
    </row>
    <row r="39" spans="1:12" s="94" customFormat="1" ht="12.75">
      <c r="A39" s="168"/>
      <c r="B39" s="162"/>
      <c r="C39" s="162"/>
      <c r="D39" s="207" t="s">
        <v>568</v>
      </c>
      <c r="E39" s="163"/>
      <c r="F39" s="264"/>
      <c r="G39" s="247"/>
      <c r="H39" s="265">
        <f t="shared" si="1"/>
        <v>0</v>
      </c>
      <c r="I39" s="218"/>
      <c r="J39" s="166"/>
      <c r="K39" s="167">
        <f>IF($E39&gt;0,IF(AND(E39&lt;=Identification!$B$13,E39&gt;=Identification!$B$11),0,$H39),$H39)</f>
        <v>0</v>
      </c>
      <c r="L39" s="215">
        <f aca="true" t="shared" si="2" ref="L39:L70">IF($H39&gt;0,$H39-MAX($J39,$K39),0)</f>
        <v>0</v>
      </c>
    </row>
    <row r="40" spans="1:12" s="94" customFormat="1" ht="12.75">
      <c r="A40" s="168"/>
      <c r="B40" s="162"/>
      <c r="C40" s="162"/>
      <c r="D40" s="207" t="s">
        <v>569</v>
      </c>
      <c r="E40" s="163"/>
      <c r="F40" s="264"/>
      <c r="G40" s="247"/>
      <c r="H40" s="265">
        <f t="shared" si="1"/>
        <v>0</v>
      </c>
      <c r="I40" s="218"/>
      <c r="J40" s="166"/>
      <c r="K40" s="167">
        <f>IF($E40&gt;0,IF(AND(E40&lt;=Identification!$B$13,E40&gt;=Identification!$B$11),0,$H40),$H40)</f>
        <v>0</v>
      </c>
      <c r="L40" s="215">
        <f t="shared" si="2"/>
        <v>0</v>
      </c>
    </row>
    <row r="41" spans="1:12" s="94" customFormat="1" ht="12.75">
      <c r="A41" s="168"/>
      <c r="B41" s="162"/>
      <c r="C41" s="162"/>
      <c r="D41" s="207" t="s">
        <v>570</v>
      </c>
      <c r="E41" s="163"/>
      <c r="F41" s="264"/>
      <c r="G41" s="247"/>
      <c r="H41" s="265">
        <f t="shared" si="1"/>
        <v>0</v>
      </c>
      <c r="I41" s="218"/>
      <c r="J41" s="166"/>
      <c r="K41" s="167">
        <f>IF($E41&gt;0,IF(AND(E41&lt;=Identification!$B$13,E41&gt;=Identification!$B$11),0,$H41),$H41)</f>
        <v>0</v>
      </c>
      <c r="L41" s="215">
        <f t="shared" si="2"/>
        <v>0</v>
      </c>
    </row>
    <row r="42" spans="1:12" s="94" customFormat="1" ht="12.75">
      <c r="A42" s="168"/>
      <c r="B42" s="162"/>
      <c r="C42" s="162"/>
      <c r="D42" s="207" t="s">
        <v>571</v>
      </c>
      <c r="E42" s="163"/>
      <c r="F42" s="264"/>
      <c r="G42" s="247"/>
      <c r="H42" s="265">
        <f t="shared" si="1"/>
        <v>0</v>
      </c>
      <c r="I42" s="218"/>
      <c r="J42" s="166"/>
      <c r="K42" s="167">
        <f>IF($E42&gt;0,IF(AND(E42&lt;=Identification!$B$13,E42&gt;=Identification!$B$11),0,$H42),$H42)</f>
        <v>0</v>
      </c>
      <c r="L42" s="215">
        <f t="shared" si="2"/>
        <v>0</v>
      </c>
    </row>
    <row r="43" spans="1:12" s="94" customFormat="1" ht="12.75">
      <c r="A43" s="168"/>
      <c r="B43" s="162"/>
      <c r="C43" s="162"/>
      <c r="D43" s="207" t="s">
        <v>572</v>
      </c>
      <c r="E43" s="163"/>
      <c r="F43" s="264"/>
      <c r="G43" s="247"/>
      <c r="H43" s="265">
        <f t="shared" si="1"/>
        <v>0</v>
      </c>
      <c r="I43" s="218"/>
      <c r="J43" s="166"/>
      <c r="K43" s="167">
        <f>IF($E43&gt;0,IF(AND(E43&lt;=Identification!$B$13,E43&gt;=Identification!$B$11),0,$H43),$H43)</f>
        <v>0</v>
      </c>
      <c r="L43" s="215">
        <f t="shared" si="2"/>
        <v>0</v>
      </c>
    </row>
    <row r="44" spans="1:12" s="94" customFormat="1" ht="12.75">
      <c r="A44" s="168"/>
      <c r="B44" s="162"/>
      <c r="C44" s="162"/>
      <c r="D44" s="207" t="s">
        <v>573</v>
      </c>
      <c r="E44" s="163"/>
      <c r="F44" s="264"/>
      <c r="G44" s="247"/>
      <c r="H44" s="265">
        <f t="shared" si="1"/>
        <v>0</v>
      </c>
      <c r="I44" s="218"/>
      <c r="J44" s="166"/>
      <c r="K44" s="167">
        <f>IF($E44&gt;0,IF(AND(E44&lt;=Identification!$B$13,E44&gt;=Identification!$B$11),0,$H44),$H44)</f>
        <v>0</v>
      </c>
      <c r="L44" s="215">
        <f t="shared" si="2"/>
        <v>0</v>
      </c>
    </row>
    <row r="45" spans="1:12" s="94" customFormat="1" ht="12.75">
      <c r="A45" s="168"/>
      <c r="B45" s="162"/>
      <c r="C45" s="162"/>
      <c r="D45" s="207" t="s">
        <v>574</v>
      </c>
      <c r="E45" s="163"/>
      <c r="F45" s="264"/>
      <c r="G45" s="247"/>
      <c r="H45" s="265">
        <f t="shared" si="1"/>
        <v>0</v>
      </c>
      <c r="I45" s="218"/>
      <c r="J45" s="166"/>
      <c r="K45" s="167">
        <f>IF($E45&gt;0,IF(AND(E45&lt;=Identification!$B$13,E45&gt;=Identification!$B$11),0,$H45),$H45)</f>
        <v>0</v>
      </c>
      <c r="L45" s="215">
        <f t="shared" si="2"/>
        <v>0</v>
      </c>
    </row>
    <row r="46" spans="1:12" s="94" customFormat="1" ht="12.75">
      <c r="A46" s="168"/>
      <c r="B46" s="162"/>
      <c r="C46" s="162"/>
      <c r="D46" s="207" t="s">
        <v>575</v>
      </c>
      <c r="E46" s="163"/>
      <c r="F46" s="264"/>
      <c r="G46" s="247"/>
      <c r="H46" s="265">
        <f t="shared" si="1"/>
        <v>0</v>
      </c>
      <c r="I46" s="218"/>
      <c r="J46" s="166"/>
      <c r="K46" s="167">
        <f>IF($E46&gt;0,IF(AND(E46&lt;=Identification!$B$13,E46&gt;=Identification!$B$11),0,$H46),$H46)</f>
        <v>0</v>
      </c>
      <c r="L46" s="215">
        <f t="shared" si="2"/>
        <v>0</v>
      </c>
    </row>
    <row r="47" spans="1:12" s="94" customFormat="1" ht="12.75">
      <c r="A47" s="168"/>
      <c r="B47" s="162"/>
      <c r="C47" s="162"/>
      <c r="D47" s="207" t="s">
        <v>576</v>
      </c>
      <c r="E47" s="163"/>
      <c r="F47" s="264"/>
      <c r="G47" s="247"/>
      <c r="H47" s="265">
        <f t="shared" si="1"/>
        <v>0</v>
      </c>
      <c r="I47" s="218"/>
      <c r="J47" s="166"/>
      <c r="K47" s="167">
        <f>IF($E47&gt;0,IF(AND(E47&lt;=Identification!$B$13,E47&gt;=Identification!$B$11),0,$H47),$H47)</f>
        <v>0</v>
      </c>
      <c r="L47" s="215">
        <f t="shared" si="2"/>
        <v>0</v>
      </c>
    </row>
    <row r="48" spans="1:12" s="94" customFormat="1" ht="12.75">
      <c r="A48" s="168"/>
      <c r="B48" s="162"/>
      <c r="C48" s="162"/>
      <c r="D48" s="207" t="s">
        <v>577</v>
      </c>
      <c r="E48" s="163"/>
      <c r="F48" s="264"/>
      <c r="G48" s="247"/>
      <c r="H48" s="265">
        <f t="shared" si="1"/>
        <v>0</v>
      </c>
      <c r="I48" s="218"/>
      <c r="J48" s="166"/>
      <c r="K48" s="167">
        <f>IF($E48&gt;0,IF(AND(E48&lt;=Identification!$B$13,E48&gt;=Identification!$B$11),0,$H48),$H48)</f>
        <v>0</v>
      </c>
      <c r="L48" s="215">
        <f t="shared" si="2"/>
        <v>0</v>
      </c>
    </row>
    <row r="49" spans="1:12" s="94" customFormat="1" ht="12.75">
      <c r="A49" s="168"/>
      <c r="B49" s="162"/>
      <c r="C49" s="162"/>
      <c r="D49" s="207" t="s">
        <v>578</v>
      </c>
      <c r="E49" s="163"/>
      <c r="F49" s="264"/>
      <c r="G49" s="247"/>
      <c r="H49" s="265">
        <f t="shared" si="1"/>
        <v>0</v>
      </c>
      <c r="I49" s="218"/>
      <c r="J49" s="166"/>
      <c r="K49" s="167">
        <f>IF($E49&gt;0,IF(AND(E49&lt;=Identification!$B$13,E49&gt;=Identification!$B$11),0,$H49),$H49)</f>
        <v>0</v>
      </c>
      <c r="L49" s="215">
        <f t="shared" si="2"/>
        <v>0</v>
      </c>
    </row>
    <row r="50" spans="1:12" s="94" customFormat="1" ht="12.75">
      <c r="A50" s="168"/>
      <c r="B50" s="162"/>
      <c r="C50" s="162"/>
      <c r="D50" s="207" t="s">
        <v>579</v>
      </c>
      <c r="E50" s="163"/>
      <c r="F50" s="264"/>
      <c r="G50" s="247"/>
      <c r="H50" s="265">
        <f t="shared" si="1"/>
        <v>0</v>
      </c>
      <c r="I50" s="218"/>
      <c r="J50" s="166"/>
      <c r="K50" s="167">
        <f>IF($E50&gt;0,IF(AND(E50&lt;=Identification!$B$13,E50&gt;=Identification!$B$11),0,$H50),$H50)</f>
        <v>0</v>
      </c>
      <c r="L50" s="215">
        <f t="shared" si="2"/>
        <v>0</v>
      </c>
    </row>
    <row r="51" spans="1:12" s="94" customFormat="1" ht="12.75">
      <c r="A51" s="168"/>
      <c r="B51" s="162"/>
      <c r="C51" s="162"/>
      <c r="D51" s="207" t="s">
        <v>580</v>
      </c>
      <c r="E51" s="163"/>
      <c r="F51" s="264"/>
      <c r="G51" s="247"/>
      <c r="H51" s="265">
        <f t="shared" si="1"/>
        <v>0</v>
      </c>
      <c r="I51" s="218"/>
      <c r="J51" s="166"/>
      <c r="K51" s="167">
        <f>IF($E51&gt;0,IF(AND(E51&lt;=Identification!$B$13,E51&gt;=Identification!$B$11),0,$H51),$H51)</f>
        <v>0</v>
      </c>
      <c r="L51" s="215">
        <f t="shared" si="2"/>
        <v>0</v>
      </c>
    </row>
    <row r="52" spans="1:12" s="94" customFormat="1" ht="12.75">
      <c r="A52" s="168"/>
      <c r="B52" s="162"/>
      <c r="C52" s="162"/>
      <c r="D52" s="207" t="s">
        <v>581</v>
      </c>
      <c r="E52" s="163"/>
      <c r="F52" s="264"/>
      <c r="G52" s="247"/>
      <c r="H52" s="265">
        <f t="shared" si="1"/>
        <v>0</v>
      </c>
      <c r="I52" s="218"/>
      <c r="J52" s="166"/>
      <c r="K52" s="167">
        <f>IF($E52&gt;0,IF(AND(E52&lt;=Identification!$B$13,E52&gt;=Identification!$B$11),0,$H52),$H52)</f>
        <v>0</v>
      </c>
      <c r="L52" s="215">
        <f t="shared" si="2"/>
        <v>0</v>
      </c>
    </row>
    <row r="53" spans="1:12" s="94" customFormat="1" ht="12.75">
      <c r="A53" s="168"/>
      <c r="B53" s="162"/>
      <c r="C53" s="162"/>
      <c r="D53" s="207" t="s">
        <v>582</v>
      </c>
      <c r="E53" s="163"/>
      <c r="F53" s="264"/>
      <c r="G53" s="247"/>
      <c r="H53" s="265">
        <f t="shared" si="1"/>
        <v>0</v>
      </c>
      <c r="I53" s="218"/>
      <c r="J53" s="166"/>
      <c r="K53" s="167">
        <f>IF($E53&gt;0,IF(AND(E53&lt;=Identification!$B$13,E53&gt;=Identification!$B$11),0,$H53),$H53)</f>
        <v>0</v>
      </c>
      <c r="L53" s="215">
        <f t="shared" si="2"/>
        <v>0</v>
      </c>
    </row>
    <row r="54" spans="1:12" s="94" customFormat="1" ht="12.75">
      <c r="A54" s="168"/>
      <c r="B54" s="162"/>
      <c r="C54" s="162"/>
      <c r="D54" s="207" t="s">
        <v>583</v>
      </c>
      <c r="E54" s="163"/>
      <c r="F54" s="264"/>
      <c r="G54" s="247"/>
      <c r="H54" s="265">
        <f t="shared" si="1"/>
        <v>0</v>
      </c>
      <c r="I54" s="218"/>
      <c r="J54" s="166"/>
      <c r="K54" s="167">
        <f>IF($E54&gt;0,IF(AND(E54&lt;=Identification!$B$13,E54&gt;=Identification!$B$11),0,$H54),$H54)</f>
        <v>0</v>
      </c>
      <c r="L54" s="215">
        <f t="shared" si="2"/>
        <v>0</v>
      </c>
    </row>
    <row r="55" spans="1:12" s="94" customFormat="1" ht="12.75">
      <c r="A55" s="168"/>
      <c r="B55" s="162"/>
      <c r="C55" s="162"/>
      <c r="D55" s="207" t="s">
        <v>584</v>
      </c>
      <c r="E55" s="163"/>
      <c r="F55" s="264"/>
      <c r="G55" s="247"/>
      <c r="H55" s="265">
        <f t="shared" si="1"/>
        <v>0</v>
      </c>
      <c r="I55" s="218"/>
      <c r="J55" s="166"/>
      <c r="K55" s="167">
        <f>IF($E55&gt;0,IF(AND(E55&lt;=Identification!$B$13,E55&gt;=Identification!$B$11),0,$H55),$H55)</f>
        <v>0</v>
      </c>
      <c r="L55" s="215">
        <f t="shared" si="2"/>
        <v>0</v>
      </c>
    </row>
    <row r="56" spans="1:12" s="94" customFormat="1" ht="12.75">
      <c r="A56" s="168"/>
      <c r="B56" s="162"/>
      <c r="C56" s="162"/>
      <c r="D56" s="207" t="s">
        <v>585</v>
      </c>
      <c r="E56" s="163"/>
      <c r="F56" s="264"/>
      <c r="G56" s="247"/>
      <c r="H56" s="265">
        <f t="shared" si="1"/>
        <v>0</v>
      </c>
      <c r="I56" s="218"/>
      <c r="J56" s="166"/>
      <c r="K56" s="167">
        <f>IF($E56&gt;0,IF(AND(E56&lt;=Identification!$B$13,E56&gt;=Identification!$B$11),0,$H56),$H56)</f>
        <v>0</v>
      </c>
      <c r="L56" s="215">
        <f t="shared" si="2"/>
        <v>0</v>
      </c>
    </row>
    <row r="57" spans="1:12" s="94" customFormat="1" ht="12.75">
      <c r="A57" s="168"/>
      <c r="B57" s="162"/>
      <c r="C57" s="162"/>
      <c r="D57" s="207" t="s">
        <v>586</v>
      </c>
      <c r="E57" s="163"/>
      <c r="F57" s="264"/>
      <c r="G57" s="247"/>
      <c r="H57" s="265">
        <f t="shared" si="1"/>
        <v>0</v>
      </c>
      <c r="I57" s="218"/>
      <c r="J57" s="166"/>
      <c r="K57" s="167">
        <f>IF($E57&gt;0,IF(AND(E57&lt;=Identification!$B$13,E57&gt;=Identification!$B$11),0,$H57),$H57)</f>
        <v>0</v>
      </c>
      <c r="L57" s="215">
        <f t="shared" si="2"/>
        <v>0</v>
      </c>
    </row>
    <row r="58" spans="1:12" s="94" customFormat="1" ht="12.75">
      <c r="A58" s="168"/>
      <c r="B58" s="162"/>
      <c r="C58" s="162"/>
      <c r="D58" s="207" t="s">
        <v>587</v>
      </c>
      <c r="E58" s="163"/>
      <c r="F58" s="264"/>
      <c r="G58" s="247"/>
      <c r="H58" s="265">
        <f t="shared" si="1"/>
        <v>0</v>
      </c>
      <c r="I58" s="218"/>
      <c r="J58" s="166"/>
      <c r="K58" s="167">
        <f>IF($E58&gt;0,IF(AND(E58&lt;=Identification!$B$13,E58&gt;=Identification!$B$11),0,$H58),$H58)</f>
        <v>0</v>
      </c>
      <c r="L58" s="215">
        <f t="shared" si="2"/>
        <v>0</v>
      </c>
    </row>
    <row r="59" spans="1:12" s="94" customFormat="1" ht="12.75">
      <c r="A59" s="168"/>
      <c r="B59" s="162"/>
      <c r="C59" s="162"/>
      <c r="D59" s="207" t="s">
        <v>588</v>
      </c>
      <c r="E59" s="163"/>
      <c r="F59" s="264"/>
      <c r="G59" s="247"/>
      <c r="H59" s="265">
        <f t="shared" si="1"/>
        <v>0</v>
      </c>
      <c r="I59" s="218"/>
      <c r="J59" s="166"/>
      <c r="K59" s="167">
        <f>IF($E59&gt;0,IF(AND(E59&lt;=Identification!$B$13,E59&gt;=Identification!$B$11),0,$H59),$H59)</f>
        <v>0</v>
      </c>
      <c r="L59" s="215">
        <f t="shared" si="2"/>
        <v>0</v>
      </c>
    </row>
    <row r="60" spans="1:12" s="94" customFormat="1" ht="12.75">
      <c r="A60" s="168"/>
      <c r="B60" s="162"/>
      <c r="C60" s="162"/>
      <c r="D60" s="207" t="s">
        <v>589</v>
      </c>
      <c r="E60" s="163"/>
      <c r="F60" s="264"/>
      <c r="G60" s="247"/>
      <c r="H60" s="265">
        <f t="shared" si="1"/>
        <v>0</v>
      </c>
      <c r="I60" s="218"/>
      <c r="J60" s="166"/>
      <c r="K60" s="167">
        <f>IF($E60&gt;0,IF(AND(E60&lt;=Identification!$B$13,E60&gt;=Identification!$B$11),0,$H60),$H60)</f>
        <v>0</v>
      </c>
      <c r="L60" s="215">
        <f t="shared" si="2"/>
        <v>0</v>
      </c>
    </row>
    <row r="61" spans="1:12" s="94" customFormat="1" ht="12.75">
      <c r="A61" s="168"/>
      <c r="B61" s="162"/>
      <c r="C61" s="162"/>
      <c r="D61" s="207" t="s">
        <v>590</v>
      </c>
      <c r="E61" s="163"/>
      <c r="F61" s="264"/>
      <c r="G61" s="247"/>
      <c r="H61" s="265">
        <f t="shared" si="1"/>
        <v>0</v>
      </c>
      <c r="I61" s="218"/>
      <c r="J61" s="166"/>
      <c r="K61" s="167">
        <f>IF($E61&gt;0,IF(AND(E61&lt;=Identification!$B$13,E61&gt;=Identification!$B$11),0,$H61),$H61)</f>
        <v>0</v>
      </c>
      <c r="L61" s="215">
        <f t="shared" si="2"/>
        <v>0</v>
      </c>
    </row>
    <row r="62" spans="1:12" s="94" customFormat="1" ht="12.75">
      <c r="A62" s="168"/>
      <c r="B62" s="162"/>
      <c r="C62" s="162"/>
      <c r="D62" s="207" t="s">
        <v>591</v>
      </c>
      <c r="E62" s="163"/>
      <c r="F62" s="264"/>
      <c r="G62" s="247"/>
      <c r="H62" s="265">
        <f t="shared" si="1"/>
        <v>0</v>
      </c>
      <c r="I62" s="218"/>
      <c r="J62" s="166"/>
      <c r="K62" s="167">
        <f>IF($E62&gt;0,IF(AND(E62&lt;=Identification!$B$13,E62&gt;=Identification!$B$11),0,$H62),$H62)</f>
        <v>0</v>
      </c>
      <c r="L62" s="215">
        <f t="shared" si="2"/>
        <v>0</v>
      </c>
    </row>
    <row r="63" spans="1:12" s="94" customFormat="1" ht="12.75">
      <c r="A63" s="168"/>
      <c r="B63" s="162"/>
      <c r="C63" s="162"/>
      <c r="D63" s="207" t="s">
        <v>592</v>
      </c>
      <c r="E63" s="163"/>
      <c r="F63" s="264"/>
      <c r="G63" s="247"/>
      <c r="H63" s="265">
        <f t="shared" si="1"/>
        <v>0</v>
      </c>
      <c r="I63" s="218"/>
      <c r="J63" s="166"/>
      <c r="K63" s="167">
        <f>IF($E63&gt;0,IF(AND(E63&lt;=Identification!$B$13,E63&gt;=Identification!$B$11),0,$H63),$H63)</f>
        <v>0</v>
      </c>
      <c r="L63" s="215">
        <f t="shared" si="2"/>
        <v>0</v>
      </c>
    </row>
    <row r="64" spans="1:12" s="94" customFormat="1" ht="12.75">
      <c r="A64" s="168"/>
      <c r="B64" s="162"/>
      <c r="C64" s="162"/>
      <c r="D64" s="207" t="s">
        <v>593</v>
      </c>
      <c r="E64" s="163"/>
      <c r="F64" s="264"/>
      <c r="G64" s="247"/>
      <c r="H64" s="265">
        <f t="shared" si="1"/>
        <v>0</v>
      </c>
      <c r="I64" s="218"/>
      <c r="J64" s="166"/>
      <c r="K64" s="167">
        <f>IF($E64&gt;0,IF(AND(E64&lt;=Identification!$B$13,E64&gt;=Identification!$B$11),0,$H64),$H64)</f>
        <v>0</v>
      </c>
      <c r="L64" s="215">
        <f t="shared" si="2"/>
        <v>0</v>
      </c>
    </row>
    <row r="65" spans="1:12" s="94" customFormat="1" ht="12.75">
      <c r="A65" s="168"/>
      <c r="B65" s="162"/>
      <c r="C65" s="162"/>
      <c r="D65" s="207" t="s">
        <v>594</v>
      </c>
      <c r="E65" s="163"/>
      <c r="F65" s="264"/>
      <c r="G65" s="247"/>
      <c r="H65" s="265">
        <f t="shared" si="1"/>
        <v>0</v>
      </c>
      <c r="I65" s="218"/>
      <c r="J65" s="166"/>
      <c r="K65" s="167">
        <f>IF($E65&gt;0,IF(AND(E65&lt;=Identification!$B$13,E65&gt;=Identification!$B$11),0,$H65),$H65)</f>
        <v>0</v>
      </c>
      <c r="L65" s="215">
        <f t="shared" si="2"/>
        <v>0</v>
      </c>
    </row>
    <row r="66" spans="1:12" s="94" customFormat="1" ht="12.75">
      <c r="A66" s="168"/>
      <c r="B66" s="162"/>
      <c r="C66" s="162"/>
      <c r="D66" s="207" t="s">
        <v>595</v>
      </c>
      <c r="E66" s="163"/>
      <c r="F66" s="264"/>
      <c r="G66" s="247"/>
      <c r="H66" s="265">
        <f t="shared" si="1"/>
        <v>0</v>
      </c>
      <c r="I66" s="218"/>
      <c r="J66" s="166"/>
      <c r="K66" s="167">
        <f>IF($E66&gt;0,IF(AND(E66&lt;=Identification!$B$13,E66&gt;=Identification!$B$11),0,$H66),$H66)</f>
        <v>0</v>
      </c>
      <c r="L66" s="215">
        <f t="shared" si="2"/>
        <v>0</v>
      </c>
    </row>
    <row r="67" spans="1:12" s="94" customFormat="1" ht="12.75">
      <c r="A67" s="168"/>
      <c r="B67" s="162"/>
      <c r="C67" s="162"/>
      <c r="D67" s="207" t="s">
        <v>596</v>
      </c>
      <c r="E67" s="163"/>
      <c r="F67" s="264"/>
      <c r="G67" s="247"/>
      <c r="H67" s="265">
        <f t="shared" si="1"/>
        <v>0</v>
      </c>
      <c r="I67" s="218"/>
      <c r="J67" s="166"/>
      <c r="K67" s="167">
        <f>IF($E67&gt;0,IF(AND(E67&lt;=Identification!$B$13,E67&gt;=Identification!$B$11),0,$H67),$H67)</f>
        <v>0</v>
      </c>
      <c r="L67" s="215">
        <f t="shared" si="2"/>
        <v>0</v>
      </c>
    </row>
    <row r="68" spans="1:12" s="94" customFormat="1" ht="12.75">
      <c r="A68" s="168"/>
      <c r="B68" s="162"/>
      <c r="C68" s="162"/>
      <c r="D68" s="207" t="s">
        <v>597</v>
      </c>
      <c r="E68" s="163"/>
      <c r="F68" s="264"/>
      <c r="G68" s="247"/>
      <c r="H68" s="265">
        <f t="shared" si="1"/>
        <v>0</v>
      </c>
      <c r="I68" s="218"/>
      <c r="J68" s="166"/>
      <c r="K68" s="167">
        <f>IF($E68&gt;0,IF(AND(E68&lt;=Identification!$B$13,E68&gt;=Identification!$B$11),0,$H68),$H68)</f>
        <v>0</v>
      </c>
      <c r="L68" s="215">
        <f t="shared" si="2"/>
        <v>0</v>
      </c>
    </row>
    <row r="69" spans="1:12" s="94" customFormat="1" ht="12.75">
      <c r="A69" s="168"/>
      <c r="B69" s="162"/>
      <c r="C69" s="162"/>
      <c r="D69" s="207" t="s">
        <v>598</v>
      </c>
      <c r="E69" s="163"/>
      <c r="F69" s="264"/>
      <c r="G69" s="247"/>
      <c r="H69" s="265">
        <f t="shared" si="1"/>
        <v>0</v>
      </c>
      <c r="I69" s="218"/>
      <c r="J69" s="166"/>
      <c r="K69" s="167">
        <f>IF($E69&gt;0,IF(AND(E69&lt;=Identification!$B$13,E69&gt;=Identification!$B$11),0,$H69),$H69)</f>
        <v>0</v>
      </c>
      <c r="L69" s="215">
        <f t="shared" si="2"/>
        <v>0</v>
      </c>
    </row>
    <row r="70" spans="1:12" s="94" customFormat="1" ht="12.75">
      <c r="A70" s="168"/>
      <c r="B70" s="162"/>
      <c r="C70" s="162"/>
      <c r="D70" s="207" t="s">
        <v>599</v>
      </c>
      <c r="E70" s="163"/>
      <c r="F70" s="264"/>
      <c r="G70" s="247"/>
      <c r="H70" s="265">
        <f t="shared" si="1"/>
        <v>0</v>
      </c>
      <c r="I70" s="218"/>
      <c r="J70" s="166"/>
      <c r="K70" s="167">
        <f>IF($E70&gt;0,IF(AND(E70&lt;=Identification!$B$13,E70&gt;=Identification!$B$11),0,$H70),$H70)</f>
        <v>0</v>
      </c>
      <c r="L70" s="215">
        <f t="shared" si="2"/>
        <v>0</v>
      </c>
    </row>
    <row r="71" spans="1:12" s="94" customFormat="1" ht="12.75">
      <c r="A71" s="168"/>
      <c r="B71" s="162"/>
      <c r="C71" s="162"/>
      <c r="D71" s="207" t="s">
        <v>600</v>
      </c>
      <c r="E71" s="163"/>
      <c r="F71" s="264"/>
      <c r="G71" s="247"/>
      <c r="H71" s="265">
        <f t="shared" si="1"/>
        <v>0</v>
      </c>
      <c r="I71" s="218"/>
      <c r="J71" s="166"/>
      <c r="K71" s="167">
        <f>IF($E71&gt;0,IF(AND(E71&lt;=Identification!$B$13,E71&gt;=Identification!$B$11),0,$H71),$H71)</f>
        <v>0</v>
      </c>
      <c r="L71" s="215">
        <f aca="true" t="shared" si="3" ref="L71:L81">IF($H71&gt;0,$H71-MAX($J71,$K71),0)</f>
        <v>0</v>
      </c>
    </row>
    <row r="72" spans="1:12" s="94" customFormat="1" ht="12.75">
      <c r="A72" s="168"/>
      <c r="B72" s="162"/>
      <c r="C72" s="162"/>
      <c r="D72" s="207" t="s">
        <v>601</v>
      </c>
      <c r="E72" s="163"/>
      <c r="F72" s="264"/>
      <c r="G72" s="247"/>
      <c r="H72" s="265">
        <f aca="true" t="shared" si="4" ref="H72:H81">IF(G72&lt;100.01%,F72*G72,FALSE)</f>
        <v>0</v>
      </c>
      <c r="I72" s="218"/>
      <c r="J72" s="166"/>
      <c r="K72" s="167">
        <f>IF($E72&gt;0,IF(AND(E72&lt;=Identification!$B$13,E72&gt;=Identification!$B$11),0,$H72),$H72)</f>
        <v>0</v>
      </c>
      <c r="L72" s="215">
        <f t="shared" si="3"/>
        <v>0</v>
      </c>
    </row>
    <row r="73" spans="1:12" s="94" customFormat="1" ht="12.75">
      <c r="A73" s="168"/>
      <c r="B73" s="162"/>
      <c r="C73" s="162"/>
      <c r="D73" s="207" t="s">
        <v>602</v>
      </c>
      <c r="E73" s="163"/>
      <c r="F73" s="264"/>
      <c r="G73" s="247"/>
      <c r="H73" s="265">
        <f t="shared" si="4"/>
        <v>0</v>
      </c>
      <c r="I73" s="218"/>
      <c r="J73" s="166"/>
      <c r="K73" s="167">
        <f>IF($E73&gt;0,IF(AND(E73&lt;=Identification!$B$13,E73&gt;=Identification!$B$11),0,$H73),$H73)</f>
        <v>0</v>
      </c>
      <c r="L73" s="215">
        <f t="shared" si="3"/>
        <v>0</v>
      </c>
    </row>
    <row r="74" spans="1:12" s="94" customFormat="1" ht="12.75">
      <c r="A74" s="168"/>
      <c r="B74" s="162"/>
      <c r="C74" s="162"/>
      <c r="D74" s="207" t="s">
        <v>603</v>
      </c>
      <c r="E74" s="163"/>
      <c r="F74" s="264"/>
      <c r="G74" s="247"/>
      <c r="H74" s="265">
        <f t="shared" si="4"/>
        <v>0</v>
      </c>
      <c r="I74" s="218"/>
      <c r="J74" s="166"/>
      <c r="K74" s="167">
        <f>IF($E74&gt;0,IF(AND(E74&lt;=Identification!$B$13,E74&gt;=Identification!$B$11),0,$H74),$H74)</f>
        <v>0</v>
      </c>
      <c r="L74" s="215">
        <f t="shared" si="3"/>
        <v>0</v>
      </c>
    </row>
    <row r="75" spans="1:12" s="94" customFormat="1" ht="12.75">
      <c r="A75" s="168"/>
      <c r="B75" s="162"/>
      <c r="C75" s="162"/>
      <c r="D75" s="207" t="s">
        <v>604</v>
      </c>
      <c r="E75" s="163"/>
      <c r="F75" s="264"/>
      <c r="G75" s="247"/>
      <c r="H75" s="265">
        <f t="shared" si="4"/>
        <v>0</v>
      </c>
      <c r="I75" s="218"/>
      <c r="J75" s="166"/>
      <c r="K75" s="167">
        <f>IF($E75&gt;0,IF(AND(E75&lt;=Identification!$B$13,E75&gt;=Identification!$B$11),0,$H75),$H75)</f>
        <v>0</v>
      </c>
      <c r="L75" s="215">
        <f t="shared" si="3"/>
        <v>0</v>
      </c>
    </row>
    <row r="76" spans="1:12" s="94" customFormat="1" ht="12.75">
      <c r="A76" s="168"/>
      <c r="B76" s="162"/>
      <c r="C76" s="162"/>
      <c r="D76" s="207" t="s">
        <v>605</v>
      </c>
      <c r="E76" s="163"/>
      <c r="F76" s="264"/>
      <c r="G76" s="247"/>
      <c r="H76" s="265">
        <f t="shared" si="4"/>
        <v>0</v>
      </c>
      <c r="I76" s="218"/>
      <c r="J76" s="166"/>
      <c r="K76" s="167">
        <f>IF($E76&gt;0,IF(AND(E76&lt;=Identification!$B$13,E76&gt;=Identification!$B$11),0,$H76),$H76)</f>
        <v>0</v>
      </c>
      <c r="L76" s="215">
        <f t="shared" si="3"/>
        <v>0</v>
      </c>
    </row>
    <row r="77" spans="1:12" s="94" customFormat="1" ht="12.75">
      <c r="A77" s="168"/>
      <c r="B77" s="162"/>
      <c r="C77" s="162"/>
      <c r="D77" s="207" t="s">
        <v>606</v>
      </c>
      <c r="E77" s="163"/>
      <c r="F77" s="264"/>
      <c r="G77" s="247"/>
      <c r="H77" s="265">
        <f t="shared" si="4"/>
        <v>0</v>
      </c>
      <c r="I77" s="218"/>
      <c r="J77" s="166"/>
      <c r="K77" s="167">
        <f>IF($E77&gt;0,IF(AND(E77&lt;=Identification!$B$13,E77&gt;=Identification!$B$11),0,$H77),$H77)</f>
        <v>0</v>
      </c>
      <c r="L77" s="215">
        <f t="shared" si="3"/>
        <v>0</v>
      </c>
    </row>
    <row r="78" spans="1:12" s="94" customFormat="1" ht="12.75">
      <c r="A78" s="168"/>
      <c r="B78" s="162"/>
      <c r="C78" s="162"/>
      <c r="D78" s="207" t="s">
        <v>607</v>
      </c>
      <c r="E78" s="163"/>
      <c r="F78" s="264"/>
      <c r="G78" s="247"/>
      <c r="H78" s="265">
        <f t="shared" si="4"/>
        <v>0</v>
      </c>
      <c r="I78" s="218"/>
      <c r="J78" s="166"/>
      <c r="K78" s="167">
        <f>IF($E78&gt;0,IF(AND(E78&lt;=Identification!$B$13,E78&gt;=Identification!$B$11),0,$H78),$H78)</f>
        <v>0</v>
      </c>
      <c r="L78" s="215">
        <f t="shared" si="3"/>
        <v>0</v>
      </c>
    </row>
    <row r="79" spans="1:12" s="94" customFormat="1" ht="12.75">
      <c r="A79" s="168"/>
      <c r="B79" s="162"/>
      <c r="C79" s="162"/>
      <c r="D79" s="207" t="s">
        <v>608</v>
      </c>
      <c r="E79" s="163"/>
      <c r="F79" s="264"/>
      <c r="G79" s="247"/>
      <c r="H79" s="265">
        <f t="shared" si="4"/>
        <v>0</v>
      </c>
      <c r="I79" s="218"/>
      <c r="J79" s="166"/>
      <c r="K79" s="167">
        <f>IF($E79&gt;0,IF(AND(E79&lt;=Identification!$B$13,E79&gt;=Identification!$B$11),0,$H79),$H79)</f>
        <v>0</v>
      </c>
      <c r="L79" s="215">
        <f t="shared" si="3"/>
        <v>0</v>
      </c>
    </row>
    <row r="80" spans="1:12" s="94" customFormat="1" ht="12.75">
      <c r="A80" s="168"/>
      <c r="B80" s="162"/>
      <c r="C80" s="162"/>
      <c r="D80" s="207" t="s">
        <v>609</v>
      </c>
      <c r="E80" s="163"/>
      <c r="F80" s="264"/>
      <c r="G80" s="247"/>
      <c r="H80" s="265">
        <f t="shared" si="4"/>
        <v>0</v>
      </c>
      <c r="I80" s="218"/>
      <c r="J80" s="166"/>
      <c r="K80" s="167">
        <f>IF($E80&gt;0,IF(AND(E80&lt;=Identification!$B$13,E80&gt;=Identification!$B$11),0,$H80),$H80)</f>
        <v>0</v>
      </c>
      <c r="L80" s="215">
        <f t="shared" si="3"/>
        <v>0</v>
      </c>
    </row>
    <row r="81" spans="1:12" s="94" customFormat="1" ht="13.5" thickBot="1">
      <c r="A81" s="168"/>
      <c r="B81" s="162"/>
      <c r="C81" s="162"/>
      <c r="D81" s="207" t="s">
        <v>610</v>
      </c>
      <c r="E81" s="163"/>
      <c r="F81" s="264"/>
      <c r="G81" s="247"/>
      <c r="H81" s="265">
        <f t="shared" si="4"/>
        <v>0</v>
      </c>
      <c r="I81" s="219"/>
      <c r="J81" s="166"/>
      <c r="K81" s="167">
        <f>IF($E81&gt;0,IF(AND(E81&lt;=Identification!$B$13,E81&gt;=Identification!$B$11),0,$H81),$H81)</f>
        <v>0</v>
      </c>
      <c r="L81" s="215">
        <f t="shared" si="3"/>
        <v>0</v>
      </c>
    </row>
  </sheetData>
  <sheetProtection password="CAB7" sheet="1"/>
  <protectedRanges>
    <protectedRange sqref="D7:D81" name="Range1"/>
  </protectedRanges>
  <mergeCells count="3">
    <mergeCell ref="A1:B1"/>
    <mergeCell ref="A2:B2"/>
    <mergeCell ref="A4:H4"/>
  </mergeCells>
  <printOptions/>
  <pageMargins left="0.26" right="0.27" top="0.984251969" bottom="0.984251969" header="0.5" footer="0.5"/>
  <pageSetup horizontalDpi="300" verticalDpi="300" orientation="landscape" scale="91" r:id="rId1"/>
  <headerFooter alignWithMargins="0">
    <oddFooter>&amp;R&amp;"Arial,Italique"&amp;8&amp;P / &amp;N</oddFooter>
  </headerFooter>
</worksheet>
</file>

<file path=xl/worksheets/sheet9.xml><?xml version="1.0" encoding="utf-8"?>
<worksheet xmlns="http://schemas.openxmlformats.org/spreadsheetml/2006/main" xmlns:r="http://schemas.openxmlformats.org/officeDocument/2006/relationships">
  <dimension ref="A1:J206"/>
  <sheetViews>
    <sheetView zoomScaleSheetLayoutView="65" zoomScalePageLayoutView="0" workbookViewId="0" topLeftCell="A1">
      <selection activeCell="A7" sqref="A7"/>
    </sheetView>
  </sheetViews>
  <sheetFormatPr defaultColWidth="9.140625" defaultRowHeight="12.75"/>
  <cols>
    <col min="1" max="1" width="12.7109375" style="74" customWidth="1"/>
    <col min="2" max="2" width="29.00390625" style="74" customWidth="1"/>
    <col min="3" max="3" width="19.28125" style="74" customWidth="1"/>
    <col min="4" max="4" width="21.421875" style="74" customWidth="1"/>
    <col min="5" max="5" width="13.8515625" style="74" customWidth="1"/>
    <col min="6" max="6" width="17.421875" style="74" customWidth="1"/>
    <col min="7" max="7" width="25.7109375" style="74" hidden="1" customWidth="1"/>
    <col min="8" max="8" width="23.140625" style="74" hidden="1" customWidth="1"/>
    <col min="9" max="9" width="23.421875" style="74" hidden="1" customWidth="1"/>
    <col min="10" max="10" width="17.7109375" style="74" hidden="1" customWidth="1"/>
    <col min="11" max="11" width="15.7109375" style="75" customWidth="1"/>
    <col min="12" max="16384" width="9.140625" style="75" customWidth="1"/>
  </cols>
  <sheetData>
    <row r="1" spans="1:10" ht="13.5" thickBot="1">
      <c r="A1" s="357" t="str">
        <f>IF(Identification!$B$9="EN",Languages!$A134,IF(Identification!$B$9="FR",Languages!$B134,Languages!$C134))</f>
        <v>SUMMARY:</v>
      </c>
      <c r="B1" s="358"/>
      <c r="C1" s="76" t="str">
        <f>IF(Identification!$B$9="EN",Languages!$A49,IF(Identification!$B$9="FR",Languages!$B49,Languages!$C49))</f>
        <v>Declared:</v>
      </c>
      <c r="I1" s="76" t="str">
        <f>IF(Identification!$B$9="EN",Languages!$A93,IF(Identification!$B$9="FR",Languages!$B93,Languages!$C93))</f>
        <v>Ineligible:</v>
      </c>
      <c r="J1" s="76" t="str">
        <f>IF(Identification!$B$9="EN",Languages!$A57,IF(Identification!$B$9="FR",Languages!$B57,Languages!$C57))</f>
        <v>Eligible:</v>
      </c>
    </row>
    <row r="2" spans="1:10" ht="13.5" thickBot="1">
      <c r="A2" s="357" t="str">
        <f>IF(Identification!$B$9="EN",Languages!$A128,IF(Identification!$B$9="FR",Languages!$B128,Languages!$C128))</f>
        <v>Sub-contracting Costs:</v>
      </c>
      <c r="B2" s="358"/>
      <c r="C2" s="266">
        <f>SUM(F7:F206)</f>
        <v>0</v>
      </c>
      <c r="I2" s="60">
        <f>C2-J2</f>
        <v>0</v>
      </c>
      <c r="J2" s="60">
        <f>SUM(J7:J206)</f>
        <v>0</v>
      </c>
    </row>
    <row r="3" spans="1:10" s="79" customFormat="1" ht="9" thickBot="1">
      <c r="A3" s="78"/>
      <c r="B3" s="78"/>
      <c r="C3" s="78"/>
      <c r="D3" s="78"/>
      <c r="E3" s="78"/>
      <c r="F3" s="78"/>
      <c r="G3" s="78"/>
      <c r="H3" s="78"/>
      <c r="I3" s="78"/>
      <c r="J3" s="78"/>
    </row>
    <row r="4" spans="1:6" ht="16.5" thickBot="1">
      <c r="A4" s="354" t="str">
        <f>IF(Identification!$B$9="EN",Languages!$A138,IF(Identification!$B$9="FR",Languages!$B138,Languages!$C138))</f>
        <v>Table A.7: Sub-contracting Costs</v>
      </c>
      <c r="B4" s="355"/>
      <c r="C4" s="355"/>
      <c r="D4" s="355"/>
      <c r="E4" s="355"/>
      <c r="F4" s="356"/>
    </row>
    <row r="5" spans="1:10" s="79" customFormat="1" ht="9" thickBot="1">
      <c r="A5" s="78"/>
      <c r="B5" s="78"/>
      <c r="C5" s="78"/>
      <c r="D5" s="78"/>
      <c r="E5" s="78"/>
      <c r="F5" s="78"/>
      <c r="G5" s="78"/>
      <c r="H5" s="78"/>
      <c r="I5" s="78"/>
      <c r="J5" s="78"/>
    </row>
    <row r="6" spans="1:10" s="94" customFormat="1" ht="40.5" customHeight="1" thickBot="1">
      <c r="A6" s="43" t="str">
        <f>IF(Identification!$B$9="EN",Languages!$A115,IF(Identification!$B$9="FR",Languages!$B115,Languages!$C115))</f>
        <v>Partner No. (required)</v>
      </c>
      <c r="B6" s="27" t="str">
        <f>IF(Identification!$B$9="EN",Languages!$A127,IF(Identification!$B$9="FR",Languages!$B127,Languages!$C127))</f>
        <v>Sub-contracted Activities</v>
      </c>
      <c r="C6" s="144" t="str">
        <f>IF(Identification!$B$9="EN",Languages!$A126,IF(Identification!$B$9="FR",Languages!$B126,Languages!$C126))</f>
        <v>Start date of activities (dd/mm/yyyy)</v>
      </c>
      <c r="D6" s="144" t="str">
        <f>IF(Identification!$B$9="EN",Languages!$A59,IF(Identification!$B$9="FR",Languages!$B59,Languages!$C59))</f>
        <v>End date of activities (dd/mm/yyyy)</v>
      </c>
      <c r="E6" s="145" t="str">
        <f>IF(Identification!$B$9="EN",Languages!$A167,IF(Identification!$B$9="FR",Languages!$B167,Languages!$C167))</f>
        <v>Invoice Reference No.</v>
      </c>
      <c r="F6" s="145" t="str">
        <f>IF(Identification!$B$9="EN",Languages!$A152,IF(Identification!$B$9="FR",Languages!$B152,Languages!$C152))</f>
        <v>TOTAL COST</v>
      </c>
      <c r="G6" s="6" t="str">
        <f>IF(Identification!$B$9="EN",Languages!$A164,IF(Identification!$B$9="FR",Languages!$B164,Languages!$C164))</f>
        <v>Comments</v>
      </c>
      <c r="H6" s="145" t="str">
        <f>IF(Identification!$B$9="EN",Languages!$A89,IF(Identification!$B$9="FR",Languages!$B89,Languages!$C89))</f>
        <v>Ineligible (item; part-item)</v>
      </c>
      <c r="I6" s="145" t="str">
        <f>IF(Identification!$B$9="EN",Languages!$A90,IF(Identification!$B$9="FR",Languages!$B90,Languages!$C90))</f>
        <v>Ineligible Cost Date</v>
      </c>
      <c r="J6" s="27" t="str">
        <f>IF(Identification!$B$9="EN",Languages!$A54,IF(Identification!$B$9="FR",Languages!$B54,Languages!$C153))</f>
        <v>Eligible Costs</v>
      </c>
    </row>
    <row r="7" spans="1:10" s="94" customFormat="1" ht="12.75">
      <c r="A7" s="168"/>
      <c r="B7" s="162"/>
      <c r="C7" s="169"/>
      <c r="D7" s="163"/>
      <c r="E7" s="207" t="s">
        <v>611</v>
      </c>
      <c r="F7" s="264"/>
      <c r="G7" s="223"/>
      <c r="H7" s="166"/>
      <c r="I7" s="167">
        <f>IF($C7&gt;0,IF(AND(D7&lt;=Identification!$B$13,C7&gt;=Identification!$B$11),0,$F7),$F7)</f>
        <v>0</v>
      </c>
      <c r="J7" s="215">
        <f>IF(F7&gt;0,F7-MAX($H7,$I7),0)</f>
        <v>0</v>
      </c>
    </row>
    <row r="8" spans="1:10" s="94" customFormat="1" ht="12.75">
      <c r="A8" s="168"/>
      <c r="B8" s="162"/>
      <c r="C8" s="169"/>
      <c r="D8" s="163"/>
      <c r="E8" s="207" t="s">
        <v>612</v>
      </c>
      <c r="F8" s="264"/>
      <c r="G8" s="224"/>
      <c r="H8" s="166"/>
      <c r="I8" s="167">
        <f>IF($C8&gt;0,IF(AND(D8&lt;=Identification!$B$13,C8&gt;=Identification!$B$11),0,$F8),$F8)</f>
        <v>0</v>
      </c>
      <c r="J8" s="215">
        <f aca="true" t="shared" si="0" ref="J8:J71">IF(F8&gt;0,F8-MAX($H8,$I8),0)</f>
        <v>0</v>
      </c>
    </row>
    <row r="9" spans="1:10" s="94" customFormat="1" ht="12.75">
      <c r="A9" s="168"/>
      <c r="B9" s="162"/>
      <c r="C9" s="169"/>
      <c r="D9" s="163"/>
      <c r="E9" s="207" t="s">
        <v>613</v>
      </c>
      <c r="F9" s="264"/>
      <c r="G9" s="224"/>
      <c r="H9" s="166"/>
      <c r="I9" s="167">
        <f>IF($C9&gt;0,IF(AND(D9&lt;=Identification!$B$13,C9&gt;=Identification!$B$11),0,$F9),$F9)</f>
        <v>0</v>
      </c>
      <c r="J9" s="215">
        <f t="shared" si="0"/>
        <v>0</v>
      </c>
    </row>
    <row r="10" spans="1:10" s="94" customFormat="1" ht="12.75">
      <c r="A10" s="168"/>
      <c r="B10" s="162"/>
      <c r="C10" s="169"/>
      <c r="D10" s="163"/>
      <c r="E10" s="207" t="s">
        <v>614</v>
      </c>
      <c r="F10" s="264"/>
      <c r="G10" s="224"/>
      <c r="H10" s="166"/>
      <c r="I10" s="167">
        <f>IF($C10&gt;0,IF(AND(D10&lt;=Identification!$B$13,C10&gt;=Identification!$B$11),0,$F10),$F10)</f>
        <v>0</v>
      </c>
      <c r="J10" s="215">
        <f t="shared" si="0"/>
        <v>0</v>
      </c>
    </row>
    <row r="11" spans="1:10" s="94" customFormat="1" ht="12.75">
      <c r="A11" s="168"/>
      <c r="B11" s="162"/>
      <c r="C11" s="169"/>
      <c r="D11" s="163"/>
      <c r="E11" s="207" t="s">
        <v>615</v>
      </c>
      <c r="F11" s="264"/>
      <c r="G11" s="224"/>
      <c r="H11" s="166"/>
      <c r="I11" s="167">
        <f>IF($C11&gt;0,IF(AND(D11&lt;=Identification!$B$13,C11&gt;=Identification!$B$11),0,$F11),$F11)</f>
        <v>0</v>
      </c>
      <c r="J11" s="215">
        <f t="shared" si="0"/>
        <v>0</v>
      </c>
    </row>
    <row r="12" spans="1:10" s="94" customFormat="1" ht="12.75">
      <c r="A12" s="168"/>
      <c r="B12" s="162"/>
      <c r="C12" s="169"/>
      <c r="D12" s="163"/>
      <c r="E12" s="207" t="s">
        <v>616</v>
      </c>
      <c r="F12" s="264"/>
      <c r="G12" s="224"/>
      <c r="H12" s="166"/>
      <c r="I12" s="167">
        <f>IF($C12&gt;0,IF(AND(D12&lt;=Identification!$B$13,C12&gt;=Identification!$B$11),0,$F12),$F12)</f>
        <v>0</v>
      </c>
      <c r="J12" s="215">
        <f t="shared" si="0"/>
        <v>0</v>
      </c>
    </row>
    <row r="13" spans="1:10" s="94" customFormat="1" ht="12.75">
      <c r="A13" s="168"/>
      <c r="B13" s="162"/>
      <c r="C13" s="169"/>
      <c r="D13" s="163"/>
      <c r="E13" s="207" t="s">
        <v>617</v>
      </c>
      <c r="F13" s="264"/>
      <c r="G13" s="224"/>
      <c r="H13" s="166"/>
      <c r="I13" s="167">
        <f>IF($C13&gt;0,IF(AND(D13&lt;=Identification!$B$13,C13&gt;=Identification!$B$11),0,$F13),$F13)</f>
        <v>0</v>
      </c>
      <c r="J13" s="215">
        <f t="shared" si="0"/>
        <v>0</v>
      </c>
    </row>
    <row r="14" spans="1:10" s="94" customFormat="1" ht="12.75">
      <c r="A14" s="168"/>
      <c r="B14" s="162"/>
      <c r="C14" s="169"/>
      <c r="D14" s="163"/>
      <c r="E14" s="207" t="s">
        <v>618</v>
      </c>
      <c r="F14" s="264"/>
      <c r="G14" s="224"/>
      <c r="H14" s="166"/>
      <c r="I14" s="167">
        <f>IF($C14&gt;0,IF(AND(D14&lt;=Identification!$B$13,C14&gt;=Identification!$B$11),0,$F14),$F14)</f>
        <v>0</v>
      </c>
      <c r="J14" s="215">
        <f t="shared" si="0"/>
        <v>0</v>
      </c>
    </row>
    <row r="15" spans="1:10" s="94" customFormat="1" ht="12.75">
      <c r="A15" s="168"/>
      <c r="B15" s="162"/>
      <c r="C15" s="169"/>
      <c r="D15" s="163"/>
      <c r="E15" s="207" t="s">
        <v>619</v>
      </c>
      <c r="F15" s="264"/>
      <c r="G15" s="224"/>
      <c r="H15" s="166"/>
      <c r="I15" s="167">
        <f>IF($C15&gt;0,IF(AND(D15&lt;=Identification!$B$13,C15&gt;=Identification!$B$11),0,$F15),$F15)</f>
        <v>0</v>
      </c>
      <c r="J15" s="215">
        <f t="shared" si="0"/>
        <v>0</v>
      </c>
    </row>
    <row r="16" spans="1:10" s="94" customFormat="1" ht="12.75">
      <c r="A16" s="168"/>
      <c r="B16" s="162"/>
      <c r="C16" s="169"/>
      <c r="D16" s="163"/>
      <c r="E16" s="207" t="s">
        <v>620</v>
      </c>
      <c r="F16" s="264"/>
      <c r="G16" s="224"/>
      <c r="H16" s="166"/>
      <c r="I16" s="167">
        <f>IF($C16&gt;0,IF(AND(D16&lt;=Identification!$B$13,C16&gt;=Identification!$B$11),0,$F16),$F16)</f>
        <v>0</v>
      </c>
      <c r="J16" s="215">
        <f t="shared" si="0"/>
        <v>0</v>
      </c>
    </row>
    <row r="17" spans="1:10" s="94" customFormat="1" ht="12.75">
      <c r="A17" s="168"/>
      <c r="B17" s="162"/>
      <c r="C17" s="169"/>
      <c r="D17" s="163"/>
      <c r="E17" s="207" t="s">
        <v>621</v>
      </c>
      <c r="F17" s="264"/>
      <c r="G17" s="224"/>
      <c r="H17" s="166"/>
      <c r="I17" s="167">
        <f>IF($C17&gt;0,IF(AND(D17&lt;=Identification!$B$13,C17&gt;=Identification!$B$11),0,$F17),$F17)</f>
        <v>0</v>
      </c>
      <c r="J17" s="215">
        <f t="shared" si="0"/>
        <v>0</v>
      </c>
    </row>
    <row r="18" spans="1:10" s="94" customFormat="1" ht="12.75">
      <c r="A18" s="168"/>
      <c r="B18" s="162"/>
      <c r="C18" s="169"/>
      <c r="D18" s="163"/>
      <c r="E18" s="207" t="s">
        <v>622</v>
      </c>
      <c r="F18" s="264"/>
      <c r="G18" s="224"/>
      <c r="H18" s="166"/>
      <c r="I18" s="167">
        <f>IF($C18&gt;0,IF(AND(D18&lt;=Identification!$B$13,C18&gt;=Identification!$B$11),0,$F18),$F18)</f>
        <v>0</v>
      </c>
      <c r="J18" s="215">
        <f t="shared" si="0"/>
        <v>0</v>
      </c>
    </row>
    <row r="19" spans="1:10" s="94" customFormat="1" ht="12.75">
      <c r="A19" s="168"/>
      <c r="B19" s="162"/>
      <c r="C19" s="169"/>
      <c r="D19" s="163"/>
      <c r="E19" s="207" t="s">
        <v>623</v>
      </c>
      <c r="F19" s="264"/>
      <c r="G19" s="224"/>
      <c r="H19" s="166"/>
      <c r="I19" s="167">
        <f>IF($C19&gt;0,IF(AND(D19&lt;=Identification!$B$13,C19&gt;=Identification!$B$11),0,$F19),$F19)</f>
        <v>0</v>
      </c>
      <c r="J19" s="215">
        <f t="shared" si="0"/>
        <v>0</v>
      </c>
    </row>
    <row r="20" spans="1:10" s="94" customFormat="1" ht="12.75">
      <c r="A20" s="168"/>
      <c r="B20" s="162"/>
      <c r="C20" s="169"/>
      <c r="D20" s="163"/>
      <c r="E20" s="207" t="s">
        <v>624</v>
      </c>
      <c r="F20" s="264"/>
      <c r="G20" s="224"/>
      <c r="H20" s="166"/>
      <c r="I20" s="167">
        <f>IF($C20&gt;0,IF(AND(D20&lt;=Identification!$B$13,C20&gt;=Identification!$B$11),0,$F20),$F20)</f>
        <v>0</v>
      </c>
      <c r="J20" s="215">
        <f t="shared" si="0"/>
        <v>0</v>
      </c>
    </row>
    <row r="21" spans="1:10" s="94" customFormat="1" ht="12.75">
      <c r="A21" s="168"/>
      <c r="B21" s="162"/>
      <c r="C21" s="169"/>
      <c r="D21" s="163"/>
      <c r="E21" s="207" t="s">
        <v>625</v>
      </c>
      <c r="F21" s="264"/>
      <c r="G21" s="224"/>
      <c r="H21" s="166"/>
      <c r="I21" s="167">
        <f>IF($C21&gt;0,IF(AND(D21&lt;=Identification!$B$13,C21&gt;=Identification!$B$11),0,$F21),$F21)</f>
        <v>0</v>
      </c>
      <c r="J21" s="215">
        <f t="shared" si="0"/>
        <v>0</v>
      </c>
    </row>
    <row r="22" spans="1:10" s="94" customFormat="1" ht="12.75">
      <c r="A22" s="168"/>
      <c r="B22" s="162"/>
      <c r="C22" s="169"/>
      <c r="D22" s="163"/>
      <c r="E22" s="207" t="s">
        <v>626</v>
      </c>
      <c r="F22" s="264"/>
      <c r="G22" s="224"/>
      <c r="H22" s="166"/>
      <c r="I22" s="167">
        <f>IF($C22&gt;0,IF(AND(D22&lt;=Identification!$B$13,C22&gt;=Identification!$B$11),0,$F22),$F22)</f>
        <v>0</v>
      </c>
      <c r="J22" s="215">
        <f t="shared" si="0"/>
        <v>0</v>
      </c>
    </row>
    <row r="23" spans="1:10" s="94" customFormat="1" ht="12.75">
      <c r="A23" s="168"/>
      <c r="B23" s="162"/>
      <c r="C23" s="169"/>
      <c r="D23" s="163"/>
      <c r="E23" s="207" t="s">
        <v>627</v>
      </c>
      <c r="F23" s="264"/>
      <c r="G23" s="224"/>
      <c r="H23" s="166"/>
      <c r="I23" s="167">
        <f>IF($C23&gt;0,IF(AND(D23&lt;=Identification!$B$13,C23&gt;=Identification!$B$11),0,$F23),$F23)</f>
        <v>0</v>
      </c>
      <c r="J23" s="215">
        <f t="shared" si="0"/>
        <v>0</v>
      </c>
    </row>
    <row r="24" spans="1:10" s="94" customFormat="1" ht="12.75">
      <c r="A24" s="168"/>
      <c r="B24" s="162"/>
      <c r="C24" s="169"/>
      <c r="D24" s="163"/>
      <c r="E24" s="207" t="s">
        <v>628</v>
      </c>
      <c r="F24" s="264"/>
      <c r="G24" s="224"/>
      <c r="H24" s="166"/>
      <c r="I24" s="167">
        <f>IF($C24&gt;0,IF(AND(D24&lt;=Identification!$B$13,C24&gt;=Identification!$B$11),0,$F24),$F24)</f>
        <v>0</v>
      </c>
      <c r="J24" s="215">
        <f t="shared" si="0"/>
        <v>0</v>
      </c>
    </row>
    <row r="25" spans="1:10" s="94" customFormat="1" ht="12.75">
      <c r="A25" s="168"/>
      <c r="B25" s="162"/>
      <c r="C25" s="169"/>
      <c r="D25" s="163"/>
      <c r="E25" s="207" t="s">
        <v>629</v>
      </c>
      <c r="F25" s="264"/>
      <c r="G25" s="224"/>
      <c r="H25" s="166"/>
      <c r="I25" s="167">
        <f>IF($C25&gt;0,IF(AND(D25&lt;=Identification!$B$13,C25&gt;=Identification!$B$11),0,$F25),$F25)</f>
        <v>0</v>
      </c>
      <c r="J25" s="215">
        <f t="shared" si="0"/>
        <v>0</v>
      </c>
    </row>
    <row r="26" spans="1:10" s="94" customFormat="1" ht="12.75">
      <c r="A26" s="168"/>
      <c r="B26" s="162"/>
      <c r="C26" s="169"/>
      <c r="D26" s="163"/>
      <c r="E26" s="207" t="s">
        <v>630</v>
      </c>
      <c r="F26" s="264"/>
      <c r="G26" s="224"/>
      <c r="H26" s="166"/>
      <c r="I26" s="167">
        <f>IF($C26&gt;0,IF(AND(D26&lt;=Identification!$B$13,C26&gt;=Identification!$B$11),0,$F26),$F26)</f>
        <v>0</v>
      </c>
      <c r="J26" s="215">
        <f t="shared" si="0"/>
        <v>0</v>
      </c>
    </row>
    <row r="27" spans="1:10" s="94" customFormat="1" ht="12.75">
      <c r="A27" s="168"/>
      <c r="B27" s="162"/>
      <c r="C27" s="169"/>
      <c r="D27" s="163"/>
      <c r="E27" s="207" t="s">
        <v>631</v>
      </c>
      <c r="F27" s="264"/>
      <c r="G27" s="224"/>
      <c r="H27" s="166"/>
      <c r="I27" s="167">
        <f>IF($C27&gt;0,IF(AND(D27&lt;=Identification!$B$13,C27&gt;=Identification!$B$11),0,$F27),$F27)</f>
        <v>0</v>
      </c>
      <c r="J27" s="215">
        <f t="shared" si="0"/>
        <v>0</v>
      </c>
    </row>
    <row r="28" spans="1:10" s="94" customFormat="1" ht="12.75">
      <c r="A28" s="168"/>
      <c r="B28" s="162"/>
      <c r="C28" s="169"/>
      <c r="D28" s="163"/>
      <c r="E28" s="207" t="s">
        <v>632</v>
      </c>
      <c r="F28" s="264"/>
      <c r="G28" s="224"/>
      <c r="H28" s="166"/>
      <c r="I28" s="167">
        <f>IF($C28&gt;0,IF(AND(D28&lt;=Identification!$B$13,C28&gt;=Identification!$B$11),0,$F28),$F28)</f>
        <v>0</v>
      </c>
      <c r="J28" s="215">
        <f t="shared" si="0"/>
        <v>0</v>
      </c>
    </row>
    <row r="29" spans="1:10" s="94" customFormat="1" ht="12.75">
      <c r="A29" s="168"/>
      <c r="B29" s="162"/>
      <c r="C29" s="169"/>
      <c r="D29" s="163"/>
      <c r="E29" s="207" t="s">
        <v>633</v>
      </c>
      <c r="F29" s="264"/>
      <c r="G29" s="224"/>
      <c r="H29" s="166"/>
      <c r="I29" s="167">
        <f>IF($C29&gt;0,IF(AND(D29&lt;=Identification!$B$13,C29&gt;=Identification!$B$11),0,$F29),$F29)</f>
        <v>0</v>
      </c>
      <c r="J29" s="215">
        <f t="shared" si="0"/>
        <v>0</v>
      </c>
    </row>
    <row r="30" spans="1:10" s="94" customFormat="1" ht="12.75">
      <c r="A30" s="168"/>
      <c r="B30" s="162"/>
      <c r="C30" s="169"/>
      <c r="D30" s="163"/>
      <c r="E30" s="207" t="s">
        <v>634</v>
      </c>
      <c r="F30" s="264"/>
      <c r="G30" s="224"/>
      <c r="H30" s="166"/>
      <c r="I30" s="167">
        <f>IF($C30&gt;0,IF(AND(D30&lt;=Identification!$B$13,C30&gt;=Identification!$B$11),0,$F30),$F30)</f>
        <v>0</v>
      </c>
      <c r="J30" s="215">
        <f t="shared" si="0"/>
        <v>0</v>
      </c>
    </row>
    <row r="31" spans="1:10" s="94" customFormat="1" ht="12.75">
      <c r="A31" s="168"/>
      <c r="B31" s="162"/>
      <c r="C31" s="169"/>
      <c r="D31" s="163"/>
      <c r="E31" s="207" t="s">
        <v>635</v>
      </c>
      <c r="F31" s="264"/>
      <c r="G31" s="224"/>
      <c r="H31" s="166"/>
      <c r="I31" s="167">
        <f>IF($C31&gt;0,IF(AND(D31&lt;=Identification!$B$13,C31&gt;=Identification!$B$11),0,$F31),$F31)</f>
        <v>0</v>
      </c>
      <c r="J31" s="215">
        <f t="shared" si="0"/>
        <v>0</v>
      </c>
    </row>
    <row r="32" spans="1:10" s="94" customFormat="1" ht="12.75">
      <c r="A32" s="168"/>
      <c r="B32" s="162"/>
      <c r="C32" s="169"/>
      <c r="D32" s="163"/>
      <c r="E32" s="207" t="s">
        <v>636</v>
      </c>
      <c r="F32" s="264"/>
      <c r="G32" s="224"/>
      <c r="H32" s="166"/>
      <c r="I32" s="167">
        <f>IF($C32&gt;0,IF(AND(D32&lt;=Identification!$B$13,C32&gt;=Identification!$B$11),0,$F32),$F32)</f>
        <v>0</v>
      </c>
      <c r="J32" s="215">
        <f t="shared" si="0"/>
        <v>0</v>
      </c>
    </row>
    <row r="33" spans="1:10" s="94" customFormat="1" ht="12.75">
      <c r="A33" s="168"/>
      <c r="B33" s="162"/>
      <c r="C33" s="169"/>
      <c r="D33" s="163"/>
      <c r="E33" s="207" t="s">
        <v>637</v>
      </c>
      <c r="F33" s="264"/>
      <c r="G33" s="224"/>
      <c r="H33" s="166"/>
      <c r="I33" s="167">
        <f>IF($C33&gt;0,IF(AND(D33&lt;=Identification!$B$13,C33&gt;=Identification!$B$11),0,$F33),$F33)</f>
        <v>0</v>
      </c>
      <c r="J33" s="215">
        <f t="shared" si="0"/>
        <v>0</v>
      </c>
    </row>
    <row r="34" spans="1:10" s="94" customFormat="1" ht="12.75">
      <c r="A34" s="168"/>
      <c r="B34" s="162"/>
      <c r="C34" s="169"/>
      <c r="D34" s="163"/>
      <c r="E34" s="207" t="s">
        <v>638</v>
      </c>
      <c r="F34" s="264"/>
      <c r="G34" s="224"/>
      <c r="H34" s="166"/>
      <c r="I34" s="167">
        <f>IF($C34&gt;0,IF(AND(D34&lt;=Identification!$B$13,C34&gt;=Identification!$B$11),0,$F34),$F34)</f>
        <v>0</v>
      </c>
      <c r="J34" s="215">
        <f t="shared" si="0"/>
        <v>0</v>
      </c>
    </row>
    <row r="35" spans="1:10" s="94" customFormat="1" ht="12.75">
      <c r="A35" s="168"/>
      <c r="B35" s="162"/>
      <c r="C35" s="169"/>
      <c r="D35" s="163"/>
      <c r="E35" s="207" t="s">
        <v>639</v>
      </c>
      <c r="F35" s="264"/>
      <c r="G35" s="224"/>
      <c r="H35" s="166"/>
      <c r="I35" s="167">
        <f>IF($C35&gt;0,IF(AND(D35&lt;=Identification!$B$13,C35&gt;=Identification!$B$11),0,$F35),$F35)</f>
        <v>0</v>
      </c>
      <c r="J35" s="215">
        <f t="shared" si="0"/>
        <v>0</v>
      </c>
    </row>
    <row r="36" spans="1:10" s="94" customFormat="1" ht="12.75">
      <c r="A36" s="168"/>
      <c r="B36" s="162"/>
      <c r="C36" s="169"/>
      <c r="D36" s="163"/>
      <c r="E36" s="207" t="s">
        <v>640</v>
      </c>
      <c r="F36" s="264"/>
      <c r="G36" s="224"/>
      <c r="H36" s="166"/>
      <c r="I36" s="167">
        <f>IF($C36&gt;0,IF(AND(D36&lt;=Identification!$B$13,C36&gt;=Identification!$B$11),0,$F36),$F36)</f>
        <v>0</v>
      </c>
      <c r="J36" s="215">
        <f t="shared" si="0"/>
        <v>0</v>
      </c>
    </row>
    <row r="37" spans="1:10" s="94" customFormat="1" ht="12.75">
      <c r="A37" s="168"/>
      <c r="B37" s="162"/>
      <c r="C37" s="169"/>
      <c r="D37" s="163"/>
      <c r="E37" s="207" t="s">
        <v>641</v>
      </c>
      <c r="F37" s="264"/>
      <c r="G37" s="224"/>
      <c r="H37" s="166"/>
      <c r="I37" s="167">
        <f>IF($C37&gt;0,IF(AND(D37&lt;=Identification!$B$13,C37&gt;=Identification!$B$11),0,$F37),$F37)</f>
        <v>0</v>
      </c>
      <c r="J37" s="215">
        <f t="shared" si="0"/>
        <v>0</v>
      </c>
    </row>
    <row r="38" spans="1:10" s="94" customFormat="1" ht="12.75">
      <c r="A38" s="168"/>
      <c r="B38" s="162"/>
      <c r="C38" s="169"/>
      <c r="D38" s="163"/>
      <c r="E38" s="207" t="s">
        <v>642</v>
      </c>
      <c r="F38" s="264"/>
      <c r="G38" s="224"/>
      <c r="H38" s="166"/>
      <c r="I38" s="167">
        <f>IF($C38&gt;0,IF(AND(D38&lt;=Identification!$B$13,C38&gt;=Identification!$B$11),0,$F38),$F38)</f>
        <v>0</v>
      </c>
      <c r="J38" s="215">
        <f t="shared" si="0"/>
        <v>0</v>
      </c>
    </row>
    <row r="39" spans="1:10" s="94" customFormat="1" ht="12.75">
      <c r="A39" s="168"/>
      <c r="B39" s="162"/>
      <c r="C39" s="169"/>
      <c r="D39" s="163"/>
      <c r="E39" s="207" t="s">
        <v>643</v>
      </c>
      <c r="F39" s="264"/>
      <c r="G39" s="224"/>
      <c r="H39" s="166"/>
      <c r="I39" s="167">
        <f>IF($C39&gt;0,IF(AND(D39&lt;=Identification!$B$13,C39&gt;=Identification!$B$11),0,$F39),$F39)</f>
        <v>0</v>
      </c>
      <c r="J39" s="215">
        <f t="shared" si="0"/>
        <v>0</v>
      </c>
    </row>
    <row r="40" spans="1:10" s="94" customFormat="1" ht="12.75">
      <c r="A40" s="168"/>
      <c r="B40" s="162"/>
      <c r="C40" s="169"/>
      <c r="D40" s="163"/>
      <c r="E40" s="207" t="s">
        <v>644</v>
      </c>
      <c r="F40" s="264"/>
      <c r="G40" s="224"/>
      <c r="H40" s="166"/>
      <c r="I40" s="167">
        <f>IF($C40&gt;0,IF(AND(D40&lt;=Identification!$B$13,C40&gt;=Identification!$B$11),0,$F40),$F40)</f>
        <v>0</v>
      </c>
      <c r="J40" s="215">
        <f t="shared" si="0"/>
        <v>0</v>
      </c>
    </row>
    <row r="41" spans="1:10" s="94" customFormat="1" ht="12.75">
      <c r="A41" s="168"/>
      <c r="B41" s="162"/>
      <c r="C41" s="169"/>
      <c r="D41" s="163"/>
      <c r="E41" s="207" t="s">
        <v>645</v>
      </c>
      <c r="F41" s="264"/>
      <c r="G41" s="224"/>
      <c r="H41" s="166"/>
      <c r="I41" s="167">
        <f>IF($C41&gt;0,IF(AND(D41&lt;=Identification!$B$13,C41&gt;=Identification!$B$11),0,$F41),$F41)</f>
        <v>0</v>
      </c>
      <c r="J41" s="215">
        <f t="shared" si="0"/>
        <v>0</v>
      </c>
    </row>
    <row r="42" spans="1:10" s="94" customFormat="1" ht="12.75">
      <c r="A42" s="168"/>
      <c r="B42" s="162"/>
      <c r="C42" s="169"/>
      <c r="D42" s="163"/>
      <c r="E42" s="207" t="s">
        <v>646</v>
      </c>
      <c r="F42" s="264"/>
      <c r="G42" s="224"/>
      <c r="H42" s="166"/>
      <c r="I42" s="167">
        <f>IF($C42&gt;0,IF(AND(D42&lt;=Identification!$B$13,C42&gt;=Identification!$B$11),0,$F42),$F42)</f>
        <v>0</v>
      </c>
      <c r="J42" s="215">
        <f t="shared" si="0"/>
        <v>0</v>
      </c>
    </row>
    <row r="43" spans="1:10" s="94" customFormat="1" ht="12.75">
      <c r="A43" s="168"/>
      <c r="B43" s="162"/>
      <c r="C43" s="169"/>
      <c r="D43" s="163"/>
      <c r="E43" s="207" t="s">
        <v>647</v>
      </c>
      <c r="F43" s="264"/>
      <c r="G43" s="224"/>
      <c r="H43" s="166"/>
      <c r="I43" s="167">
        <f>IF($C43&gt;0,IF(AND(D43&lt;=Identification!$B$13,C43&gt;=Identification!$B$11),0,$F43),$F43)</f>
        <v>0</v>
      </c>
      <c r="J43" s="215">
        <f t="shared" si="0"/>
        <v>0</v>
      </c>
    </row>
    <row r="44" spans="1:10" s="94" customFormat="1" ht="12.75">
      <c r="A44" s="168"/>
      <c r="B44" s="162"/>
      <c r="C44" s="169"/>
      <c r="D44" s="163"/>
      <c r="E44" s="207" t="s">
        <v>648</v>
      </c>
      <c r="F44" s="264"/>
      <c r="G44" s="224"/>
      <c r="H44" s="166"/>
      <c r="I44" s="167">
        <f>IF($C44&gt;0,IF(AND(D44&lt;=Identification!$B$13,C44&gt;=Identification!$B$11),0,$F44),$F44)</f>
        <v>0</v>
      </c>
      <c r="J44" s="215">
        <f t="shared" si="0"/>
        <v>0</v>
      </c>
    </row>
    <row r="45" spans="1:10" s="94" customFormat="1" ht="12.75">
      <c r="A45" s="168"/>
      <c r="B45" s="162"/>
      <c r="C45" s="169"/>
      <c r="D45" s="163"/>
      <c r="E45" s="207" t="s">
        <v>649</v>
      </c>
      <c r="F45" s="264"/>
      <c r="G45" s="224"/>
      <c r="H45" s="166"/>
      <c r="I45" s="167">
        <f>IF($C45&gt;0,IF(AND(D45&lt;=Identification!$B$13,C45&gt;=Identification!$B$11),0,$F45),$F45)</f>
        <v>0</v>
      </c>
      <c r="J45" s="215">
        <f t="shared" si="0"/>
        <v>0</v>
      </c>
    </row>
    <row r="46" spans="1:10" s="94" customFormat="1" ht="12.75">
      <c r="A46" s="168"/>
      <c r="B46" s="162"/>
      <c r="C46" s="169"/>
      <c r="D46" s="163"/>
      <c r="E46" s="207" t="s">
        <v>650</v>
      </c>
      <c r="F46" s="264"/>
      <c r="G46" s="224"/>
      <c r="H46" s="166"/>
      <c r="I46" s="167">
        <f>IF($C46&gt;0,IF(AND(D46&lt;=Identification!$B$13,C46&gt;=Identification!$B$11),0,$F46),$F46)</f>
        <v>0</v>
      </c>
      <c r="J46" s="215">
        <f t="shared" si="0"/>
        <v>0</v>
      </c>
    </row>
    <row r="47" spans="1:10" s="94" customFormat="1" ht="12.75">
      <c r="A47" s="168"/>
      <c r="B47" s="162"/>
      <c r="C47" s="169"/>
      <c r="D47" s="163"/>
      <c r="E47" s="207" t="s">
        <v>651</v>
      </c>
      <c r="F47" s="264"/>
      <c r="G47" s="224"/>
      <c r="H47" s="166"/>
      <c r="I47" s="167">
        <f>IF($C47&gt;0,IF(AND(D47&lt;=Identification!$B$13,C47&gt;=Identification!$B$11),0,$F47),$F47)</f>
        <v>0</v>
      </c>
      <c r="J47" s="215">
        <f t="shared" si="0"/>
        <v>0</v>
      </c>
    </row>
    <row r="48" spans="1:10" s="94" customFormat="1" ht="12.75">
      <c r="A48" s="168"/>
      <c r="B48" s="162"/>
      <c r="C48" s="169"/>
      <c r="D48" s="163"/>
      <c r="E48" s="207" t="s">
        <v>652</v>
      </c>
      <c r="F48" s="264"/>
      <c r="G48" s="224"/>
      <c r="H48" s="166"/>
      <c r="I48" s="167">
        <f>IF($C48&gt;0,IF(AND(D48&lt;=Identification!$B$13,C48&gt;=Identification!$B$11),0,$F48),$F48)</f>
        <v>0</v>
      </c>
      <c r="J48" s="215">
        <f t="shared" si="0"/>
        <v>0</v>
      </c>
    </row>
    <row r="49" spans="1:10" s="94" customFormat="1" ht="12.75">
      <c r="A49" s="168"/>
      <c r="B49" s="162"/>
      <c r="C49" s="169"/>
      <c r="D49" s="163"/>
      <c r="E49" s="207" t="s">
        <v>653</v>
      </c>
      <c r="F49" s="264"/>
      <c r="G49" s="224"/>
      <c r="H49" s="166"/>
      <c r="I49" s="167">
        <f>IF($C49&gt;0,IF(AND(D49&lt;=Identification!$B$13,C49&gt;=Identification!$B$11),0,$F49),$F49)</f>
        <v>0</v>
      </c>
      <c r="J49" s="215">
        <f t="shared" si="0"/>
        <v>0</v>
      </c>
    </row>
    <row r="50" spans="1:10" s="94" customFormat="1" ht="12.75">
      <c r="A50" s="168"/>
      <c r="B50" s="162"/>
      <c r="C50" s="169"/>
      <c r="D50" s="163"/>
      <c r="E50" s="207" t="s">
        <v>654</v>
      </c>
      <c r="F50" s="264"/>
      <c r="G50" s="224"/>
      <c r="H50" s="166"/>
      <c r="I50" s="167">
        <f>IF($C50&gt;0,IF(AND(D50&lt;=Identification!$B$13,C50&gt;=Identification!$B$11),0,$F50),$F50)</f>
        <v>0</v>
      </c>
      <c r="J50" s="215">
        <f t="shared" si="0"/>
        <v>0</v>
      </c>
    </row>
    <row r="51" spans="1:10" s="94" customFormat="1" ht="12.75">
      <c r="A51" s="168"/>
      <c r="B51" s="162"/>
      <c r="C51" s="169"/>
      <c r="D51" s="163"/>
      <c r="E51" s="207" t="s">
        <v>655</v>
      </c>
      <c r="F51" s="264"/>
      <c r="G51" s="224"/>
      <c r="H51" s="166"/>
      <c r="I51" s="167">
        <f>IF($C51&gt;0,IF(AND(D51&lt;=Identification!$B$13,C51&gt;=Identification!$B$11),0,$F51),$F51)</f>
        <v>0</v>
      </c>
      <c r="J51" s="215">
        <f t="shared" si="0"/>
        <v>0</v>
      </c>
    </row>
    <row r="52" spans="1:10" s="94" customFormat="1" ht="12.75">
      <c r="A52" s="168"/>
      <c r="B52" s="162"/>
      <c r="C52" s="169"/>
      <c r="D52" s="163"/>
      <c r="E52" s="207" t="s">
        <v>656</v>
      </c>
      <c r="F52" s="264"/>
      <c r="G52" s="224"/>
      <c r="H52" s="166"/>
      <c r="I52" s="167">
        <f>IF($C52&gt;0,IF(AND(D52&lt;=Identification!$B$13,C52&gt;=Identification!$B$11),0,$F52),$F52)</f>
        <v>0</v>
      </c>
      <c r="J52" s="215">
        <f t="shared" si="0"/>
        <v>0</v>
      </c>
    </row>
    <row r="53" spans="1:10" s="94" customFormat="1" ht="12.75">
      <c r="A53" s="168"/>
      <c r="B53" s="162"/>
      <c r="C53" s="169"/>
      <c r="D53" s="163"/>
      <c r="E53" s="207" t="s">
        <v>657</v>
      </c>
      <c r="F53" s="264"/>
      <c r="G53" s="224"/>
      <c r="H53" s="166"/>
      <c r="I53" s="167">
        <f>IF($C53&gt;0,IF(AND(D53&lt;=Identification!$B$13,C53&gt;=Identification!$B$11),0,$F53),$F53)</f>
        <v>0</v>
      </c>
      <c r="J53" s="215">
        <f t="shared" si="0"/>
        <v>0</v>
      </c>
    </row>
    <row r="54" spans="1:10" s="94" customFormat="1" ht="12.75">
      <c r="A54" s="168"/>
      <c r="B54" s="162"/>
      <c r="C54" s="169"/>
      <c r="D54" s="163"/>
      <c r="E54" s="207" t="s">
        <v>658</v>
      </c>
      <c r="F54" s="264"/>
      <c r="G54" s="224"/>
      <c r="H54" s="166"/>
      <c r="I54" s="167">
        <f>IF($C54&gt;0,IF(AND(D54&lt;=Identification!$B$13,C54&gt;=Identification!$B$11),0,$F54),$F54)</f>
        <v>0</v>
      </c>
      <c r="J54" s="215">
        <f t="shared" si="0"/>
        <v>0</v>
      </c>
    </row>
    <row r="55" spans="1:10" s="94" customFormat="1" ht="12.75">
      <c r="A55" s="168"/>
      <c r="B55" s="162"/>
      <c r="C55" s="169"/>
      <c r="D55" s="163"/>
      <c r="E55" s="207" t="s">
        <v>659</v>
      </c>
      <c r="F55" s="264"/>
      <c r="G55" s="224"/>
      <c r="H55" s="166"/>
      <c r="I55" s="167">
        <f>IF($C55&gt;0,IF(AND(D55&lt;=Identification!$B$13,C55&gt;=Identification!$B$11),0,$F55),$F55)</f>
        <v>0</v>
      </c>
      <c r="J55" s="215">
        <f t="shared" si="0"/>
        <v>0</v>
      </c>
    </row>
    <row r="56" spans="1:10" s="94" customFormat="1" ht="12.75">
      <c r="A56" s="168"/>
      <c r="B56" s="162"/>
      <c r="C56" s="169"/>
      <c r="D56" s="163"/>
      <c r="E56" s="207" t="s">
        <v>660</v>
      </c>
      <c r="F56" s="264"/>
      <c r="G56" s="224"/>
      <c r="H56" s="166"/>
      <c r="I56" s="167">
        <f>IF($C56&gt;0,IF(AND(D56&lt;=Identification!$B$13,C56&gt;=Identification!$B$11),0,$F56),$F56)</f>
        <v>0</v>
      </c>
      <c r="J56" s="215">
        <f t="shared" si="0"/>
        <v>0</v>
      </c>
    </row>
    <row r="57" spans="1:10" s="94" customFormat="1" ht="12.75">
      <c r="A57" s="168"/>
      <c r="B57" s="162"/>
      <c r="C57" s="169"/>
      <c r="D57" s="163"/>
      <c r="E57" s="207" t="s">
        <v>661</v>
      </c>
      <c r="F57" s="264"/>
      <c r="G57" s="224"/>
      <c r="H57" s="166"/>
      <c r="I57" s="167">
        <f>IF($C57&gt;0,IF(AND(D57&lt;=Identification!$B$13,C57&gt;=Identification!$B$11),0,$F57),$F57)</f>
        <v>0</v>
      </c>
      <c r="J57" s="215">
        <f t="shared" si="0"/>
        <v>0</v>
      </c>
    </row>
    <row r="58" spans="1:10" s="94" customFormat="1" ht="12.75">
      <c r="A58" s="168"/>
      <c r="B58" s="162"/>
      <c r="C58" s="169"/>
      <c r="D58" s="163"/>
      <c r="E58" s="207" t="s">
        <v>662</v>
      </c>
      <c r="F58" s="264"/>
      <c r="G58" s="224"/>
      <c r="H58" s="166"/>
      <c r="I58" s="167">
        <f>IF($C58&gt;0,IF(AND(D58&lt;=Identification!$B$13,C58&gt;=Identification!$B$11),0,$F58),$F58)</f>
        <v>0</v>
      </c>
      <c r="J58" s="215">
        <f t="shared" si="0"/>
        <v>0</v>
      </c>
    </row>
    <row r="59" spans="1:10" s="94" customFormat="1" ht="12.75">
      <c r="A59" s="168"/>
      <c r="B59" s="162"/>
      <c r="C59" s="169"/>
      <c r="D59" s="163"/>
      <c r="E59" s="207" t="s">
        <v>663</v>
      </c>
      <c r="F59" s="264"/>
      <c r="G59" s="224"/>
      <c r="H59" s="166"/>
      <c r="I59" s="167">
        <f>IF($C59&gt;0,IF(AND(D59&lt;=Identification!$B$13,C59&gt;=Identification!$B$11),0,$F59),$F59)</f>
        <v>0</v>
      </c>
      <c r="J59" s="215">
        <f t="shared" si="0"/>
        <v>0</v>
      </c>
    </row>
    <row r="60" spans="1:10" s="94" customFormat="1" ht="12.75">
      <c r="A60" s="168"/>
      <c r="B60" s="162"/>
      <c r="C60" s="169"/>
      <c r="D60" s="163"/>
      <c r="E60" s="207" t="s">
        <v>664</v>
      </c>
      <c r="F60" s="264"/>
      <c r="G60" s="224"/>
      <c r="H60" s="166"/>
      <c r="I60" s="167">
        <f>IF($C60&gt;0,IF(AND(D60&lt;=Identification!$B$13,C60&gt;=Identification!$B$11),0,$F60),$F60)</f>
        <v>0</v>
      </c>
      <c r="J60" s="215">
        <f t="shared" si="0"/>
        <v>0</v>
      </c>
    </row>
    <row r="61" spans="1:10" s="94" customFormat="1" ht="12.75">
      <c r="A61" s="168"/>
      <c r="B61" s="162"/>
      <c r="C61" s="169"/>
      <c r="D61" s="163"/>
      <c r="E61" s="207" t="s">
        <v>665</v>
      </c>
      <c r="F61" s="264"/>
      <c r="G61" s="224"/>
      <c r="H61" s="166"/>
      <c r="I61" s="167">
        <f>IF($C61&gt;0,IF(AND(D61&lt;=Identification!$B$13,C61&gt;=Identification!$B$11),0,$F61),$F61)</f>
        <v>0</v>
      </c>
      <c r="J61" s="215">
        <f t="shared" si="0"/>
        <v>0</v>
      </c>
    </row>
    <row r="62" spans="1:10" s="94" customFormat="1" ht="12.75">
      <c r="A62" s="168"/>
      <c r="B62" s="162"/>
      <c r="C62" s="169"/>
      <c r="D62" s="163"/>
      <c r="E62" s="207" t="s">
        <v>666</v>
      </c>
      <c r="F62" s="264"/>
      <c r="G62" s="224"/>
      <c r="H62" s="166"/>
      <c r="I62" s="167">
        <f>IF($C62&gt;0,IF(AND(D62&lt;=Identification!$B$13,C62&gt;=Identification!$B$11),0,$F62),$F62)</f>
        <v>0</v>
      </c>
      <c r="J62" s="215">
        <f t="shared" si="0"/>
        <v>0</v>
      </c>
    </row>
    <row r="63" spans="1:10" s="94" customFormat="1" ht="12.75">
      <c r="A63" s="168"/>
      <c r="B63" s="162"/>
      <c r="C63" s="169"/>
      <c r="D63" s="163"/>
      <c r="E63" s="207" t="s">
        <v>667</v>
      </c>
      <c r="F63" s="264"/>
      <c r="G63" s="224"/>
      <c r="H63" s="166"/>
      <c r="I63" s="167">
        <f>IF($C63&gt;0,IF(AND(D63&lt;=Identification!$B$13,C63&gt;=Identification!$B$11),0,$F63),$F63)</f>
        <v>0</v>
      </c>
      <c r="J63" s="215">
        <f t="shared" si="0"/>
        <v>0</v>
      </c>
    </row>
    <row r="64" spans="1:10" s="94" customFormat="1" ht="12.75">
      <c r="A64" s="168"/>
      <c r="B64" s="162"/>
      <c r="C64" s="169"/>
      <c r="D64" s="163"/>
      <c r="E64" s="207" t="s">
        <v>668</v>
      </c>
      <c r="F64" s="264"/>
      <c r="G64" s="224"/>
      <c r="H64" s="166"/>
      <c r="I64" s="167">
        <f>IF($C64&gt;0,IF(AND(D64&lt;=Identification!$B$13,C64&gt;=Identification!$B$11),0,$F64),$F64)</f>
        <v>0</v>
      </c>
      <c r="J64" s="215">
        <f t="shared" si="0"/>
        <v>0</v>
      </c>
    </row>
    <row r="65" spans="1:10" s="94" customFormat="1" ht="12.75">
      <c r="A65" s="168"/>
      <c r="B65" s="162"/>
      <c r="C65" s="169"/>
      <c r="D65" s="163"/>
      <c r="E65" s="207" t="s">
        <v>669</v>
      </c>
      <c r="F65" s="264"/>
      <c r="G65" s="224"/>
      <c r="H65" s="166"/>
      <c r="I65" s="167">
        <f>IF($C65&gt;0,IF(AND(D65&lt;=Identification!$B$13,C65&gt;=Identification!$B$11),0,$F65),$F65)</f>
        <v>0</v>
      </c>
      <c r="J65" s="215">
        <f t="shared" si="0"/>
        <v>0</v>
      </c>
    </row>
    <row r="66" spans="1:10" s="94" customFormat="1" ht="12.75">
      <c r="A66" s="168"/>
      <c r="B66" s="162"/>
      <c r="C66" s="169"/>
      <c r="D66" s="163"/>
      <c r="E66" s="207" t="s">
        <v>670</v>
      </c>
      <c r="F66" s="264"/>
      <c r="G66" s="224"/>
      <c r="H66" s="166"/>
      <c r="I66" s="167">
        <f>IF($C66&gt;0,IF(AND(D66&lt;=Identification!$B$13,C66&gt;=Identification!$B$11),0,$F66),$F66)</f>
        <v>0</v>
      </c>
      <c r="J66" s="215">
        <f t="shared" si="0"/>
        <v>0</v>
      </c>
    </row>
    <row r="67" spans="1:10" s="94" customFormat="1" ht="12.75">
      <c r="A67" s="168"/>
      <c r="B67" s="162"/>
      <c r="C67" s="169"/>
      <c r="D67" s="163"/>
      <c r="E67" s="207" t="s">
        <v>671</v>
      </c>
      <c r="F67" s="264"/>
      <c r="G67" s="224"/>
      <c r="H67" s="166"/>
      <c r="I67" s="167">
        <f>IF($C67&gt;0,IF(AND(D67&lt;=Identification!$B$13,C67&gt;=Identification!$B$11),0,$F67),$F67)</f>
        <v>0</v>
      </c>
      <c r="J67" s="215">
        <f t="shared" si="0"/>
        <v>0</v>
      </c>
    </row>
    <row r="68" spans="1:10" s="94" customFormat="1" ht="12.75">
      <c r="A68" s="168"/>
      <c r="B68" s="162"/>
      <c r="C68" s="169"/>
      <c r="D68" s="163"/>
      <c r="E68" s="207" t="s">
        <v>672</v>
      </c>
      <c r="F68" s="264"/>
      <c r="G68" s="224"/>
      <c r="H68" s="166"/>
      <c r="I68" s="167">
        <f>IF($C68&gt;0,IF(AND(D68&lt;=Identification!$B$13,C68&gt;=Identification!$B$11),0,$F68),$F68)</f>
        <v>0</v>
      </c>
      <c r="J68" s="215">
        <f t="shared" si="0"/>
        <v>0</v>
      </c>
    </row>
    <row r="69" spans="1:10" s="94" customFormat="1" ht="12.75">
      <c r="A69" s="168"/>
      <c r="B69" s="162"/>
      <c r="C69" s="169"/>
      <c r="D69" s="163"/>
      <c r="E69" s="207" t="s">
        <v>673</v>
      </c>
      <c r="F69" s="264"/>
      <c r="G69" s="224"/>
      <c r="H69" s="166"/>
      <c r="I69" s="167">
        <f>IF($C69&gt;0,IF(AND(D69&lt;=Identification!$B$13,C69&gt;=Identification!$B$11),0,$F69),$F69)</f>
        <v>0</v>
      </c>
      <c r="J69" s="215">
        <f t="shared" si="0"/>
        <v>0</v>
      </c>
    </row>
    <row r="70" spans="1:10" s="94" customFormat="1" ht="12.75">
      <c r="A70" s="168"/>
      <c r="B70" s="162"/>
      <c r="C70" s="169"/>
      <c r="D70" s="163"/>
      <c r="E70" s="207" t="s">
        <v>674</v>
      </c>
      <c r="F70" s="264"/>
      <c r="G70" s="224"/>
      <c r="H70" s="166"/>
      <c r="I70" s="167">
        <f>IF($C70&gt;0,IF(AND(D70&lt;=Identification!$B$13,C70&gt;=Identification!$B$11),0,$F70),$F70)</f>
        <v>0</v>
      </c>
      <c r="J70" s="215">
        <f t="shared" si="0"/>
        <v>0</v>
      </c>
    </row>
    <row r="71" spans="1:10" s="94" customFormat="1" ht="12.75">
      <c r="A71" s="168"/>
      <c r="B71" s="162"/>
      <c r="C71" s="169"/>
      <c r="D71" s="163"/>
      <c r="E71" s="207" t="s">
        <v>675</v>
      </c>
      <c r="F71" s="264"/>
      <c r="G71" s="224"/>
      <c r="H71" s="166"/>
      <c r="I71" s="167">
        <f>IF($C71&gt;0,IF(AND(D71&lt;=Identification!$B$13,C71&gt;=Identification!$B$11),0,$F71),$F71)</f>
        <v>0</v>
      </c>
      <c r="J71" s="215">
        <f t="shared" si="0"/>
        <v>0</v>
      </c>
    </row>
    <row r="72" spans="1:10" s="94" customFormat="1" ht="12.75">
      <c r="A72" s="168"/>
      <c r="B72" s="162"/>
      <c r="C72" s="169"/>
      <c r="D72" s="163"/>
      <c r="E72" s="207" t="s">
        <v>676</v>
      </c>
      <c r="F72" s="264"/>
      <c r="G72" s="224"/>
      <c r="H72" s="166"/>
      <c r="I72" s="167">
        <f>IF($C72&gt;0,IF(AND(D72&lt;=Identification!$B$13,C72&gt;=Identification!$B$11),0,$F72),$F72)</f>
        <v>0</v>
      </c>
      <c r="J72" s="215">
        <f aca="true" t="shared" si="1" ref="J72:J79">IF(F72&gt;0,F72-MAX($H72,$I72),0)</f>
        <v>0</v>
      </c>
    </row>
    <row r="73" spans="1:10" s="94" customFormat="1" ht="12.75">
      <c r="A73" s="168"/>
      <c r="B73" s="162"/>
      <c r="C73" s="169"/>
      <c r="D73" s="163"/>
      <c r="E73" s="207" t="s">
        <v>677</v>
      </c>
      <c r="F73" s="264"/>
      <c r="G73" s="224"/>
      <c r="H73" s="166"/>
      <c r="I73" s="167">
        <f>IF($C73&gt;0,IF(AND(D73&lt;=Identification!$B$13,C73&gt;=Identification!$B$11),0,$F73),$F73)</f>
        <v>0</v>
      </c>
      <c r="J73" s="215">
        <f t="shared" si="1"/>
        <v>0</v>
      </c>
    </row>
    <row r="74" spans="1:10" s="94" customFormat="1" ht="12.75">
      <c r="A74" s="168"/>
      <c r="B74" s="162"/>
      <c r="C74" s="169"/>
      <c r="D74" s="163"/>
      <c r="E74" s="207" t="s">
        <v>678</v>
      </c>
      <c r="F74" s="264"/>
      <c r="G74" s="224"/>
      <c r="H74" s="166"/>
      <c r="I74" s="167">
        <f>IF($C74&gt;0,IF(AND(D74&lt;=Identification!$B$13,C74&gt;=Identification!$B$11),0,$F74),$F74)</f>
        <v>0</v>
      </c>
      <c r="J74" s="215">
        <f t="shared" si="1"/>
        <v>0</v>
      </c>
    </row>
    <row r="75" spans="1:10" s="94" customFormat="1" ht="12.75">
      <c r="A75" s="168"/>
      <c r="B75" s="162"/>
      <c r="C75" s="169"/>
      <c r="D75" s="163"/>
      <c r="E75" s="207" t="s">
        <v>679</v>
      </c>
      <c r="F75" s="264"/>
      <c r="G75" s="224"/>
      <c r="H75" s="166"/>
      <c r="I75" s="167">
        <f>IF($C75&gt;0,IF(AND(D75&lt;=Identification!$B$13,C75&gt;=Identification!$B$11),0,$F75),$F75)</f>
        <v>0</v>
      </c>
      <c r="J75" s="215">
        <f t="shared" si="1"/>
        <v>0</v>
      </c>
    </row>
    <row r="76" spans="1:10" s="94" customFormat="1" ht="12.75">
      <c r="A76" s="168"/>
      <c r="B76" s="162"/>
      <c r="C76" s="169"/>
      <c r="D76" s="163"/>
      <c r="E76" s="207" t="s">
        <v>680</v>
      </c>
      <c r="F76" s="264"/>
      <c r="G76" s="224"/>
      <c r="H76" s="166"/>
      <c r="I76" s="167">
        <f>IF($C76&gt;0,IF(AND(D76&lt;=Identification!$B$13,C76&gt;=Identification!$B$11),0,$F76),$F76)</f>
        <v>0</v>
      </c>
      <c r="J76" s="215">
        <f t="shared" si="1"/>
        <v>0</v>
      </c>
    </row>
    <row r="77" spans="1:10" s="94" customFormat="1" ht="12.75">
      <c r="A77" s="168"/>
      <c r="B77" s="162"/>
      <c r="C77" s="169"/>
      <c r="D77" s="163"/>
      <c r="E77" s="207" t="s">
        <v>681</v>
      </c>
      <c r="F77" s="264"/>
      <c r="G77" s="224"/>
      <c r="H77" s="166"/>
      <c r="I77" s="167">
        <f>IF($C77&gt;0,IF(AND(D77&lt;=Identification!$B$13,C77&gt;=Identification!$B$11),0,$F77),$F77)</f>
        <v>0</v>
      </c>
      <c r="J77" s="215">
        <f t="shared" si="1"/>
        <v>0</v>
      </c>
    </row>
    <row r="78" spans="1:10" s="94" customFormat="1" ht="12.75">
      <c r="A78" s="168"/>
      <c r="B78" s="162"/>
      <c r="C78" s="169"/>
      <c r="D78" s="163"/>
      <c r="E78" s="207" t="s">
        <v>682</v>
      </c>
      <c r="F78" s="264"/>
      <c r="G78" s="224"/>
      <c r="H78" s="166"/>
      <c r="I78" s="167">
        <f>IF($C78&gt;0,IF(AND(D78&lt;=Identification!$B$13,C78&gt;=Identification!$B$11),0,$F78),$F78)</f>
        <v>0</v>
      </c>
      <c r="J78" s="215">
        <f t="shared" si="1"/>
        <v>0</v>
      </c>
    </row>
    <row r="79" spans="1:10" s="94" customFormat="1" ht="12.75">
      <c r="A79" s="168"/>
      <c r="B79" s="162"/>
      <c r="C79" s="169"/>
      <c r="D79" s="163"/>
      <c r="E79" s="207" t="s">
        <v>683</v>
      </c>
      <c r="F79" s="264"/>
      <c r="G79" s="224"/>
      <c r="H79" s="166"/>
      <c r="I79" s="167">
        <f>IF($C79&gt;0,IF(AND(D79&lt;=Identification!$B$13,C79&gt;=Identification!$B$11),0,$F79),$F79)</f>
        <v>0</v>
      </c>
      <c r="J79" s="215">
        <f t="shared" si="1"/>
        <v>0</v>
      </c>
    </row>
    <row r="80" spans="1:10" s="94" customFormat="1" ht="12.75">
      <c r="A80" s="168"/>
      <c r="B80" s="162"/>
      <c r="C80" s="169"/>
      <c r="D80" s="163"/>
      <c r="E80" s="207" t="s">
        <v>684</v>
      </c>
      <c r="F80" s="264"/>
      <c r="G80" s="224"/>
      <c r="H80" s="166"/>
      <c r="I80" s="167">
        <f>IF($C80&gt;0,IF(AND(D80&lt;=Identification!$B$13,C80&gt;=Identification!$B$11),0,$F80),$F80)</f>
        <v>0</v>
      </c>
      <c r="J80" s="215">
        <f aca="true" t="shared" si="2" ref="J80:J143">IF(F80&gt;0,F80-MAX($H80,$I80),0)</f>
        <v>0</v>
      </c>
    </row>
    <row r="81" spans="1:10" s="94" customFormat="1" ht="12.75">
      <c r="A81" s="168"/>
      <c r="B81" s="162"/>
      <c r="C81" s="169"/>
      <c r="D81" s="163"/>
      <c r="E81" s="207" t="s">
        <v>685</v>
      </c>
      <c r="F81" s="264"/>
      <c r="G81" s="224"/>
      <c r="H81" s="166"/>
      <c r="I81" s="167">
        <f>IF($C81&gt;0,IF(AND(D81&lt;=Identification!$B$13,C81&gt;=Identification!$B$11),0,$F81),$F81)</f>
        <v>0</v>
      </c>
      <c r="J81" s="215">
        <f t="shared" si="2"/>
        <v>0</v>
      </c>
    </row>
    <row r="82" spans="1:10" s="94" customFormat="1" ht="12.75">
      <c r="A82" s="168"/>
      <c r="B82" s="162"/>
      <c r="C82" s="169"/>
      <c r="D82" s="163"/>
      <c r="E82" s="207" t="s">
        <v>686</v>
      </c>
      <c r="F82" s="264"/>
      <c r="G82" s="224"/>
      <c r="H82" s="166"/>
      <c r="I82" s="167">
        <f>IF($C82&gt;0,IF(AND(D82&lt;=Identification!$B$13,C82&gt;=Identification!$B$11),0,$F82),$F82)</f>
        <v>0</v>
      </c>
      <c r="J82" s="215">
        <f t="shared" si="2"/>
        <v>0</v>
      </c>
    </row>
    <row r="83" spans="1:10" s="94" customFormat="1" ht="12.75">
      <c r="A83" s="168"/>
      <c r="B83" s="162"/>
      <c r="C83" s="169"/>
      <c r="D83" s="163"/>
      <c r="E83" s="207" t="s">
        <v>687</v>
      </c>
      <c r="F83" s="264"/>
      <c r="G83" s="224"/>
      <c r="H83" s="166"/>
      <c r="I83" s="167">
        <f>IF($C83&gt;0,IF(AND(D83&lt;=Identification!$B$13,C83&gt;=Identification!$B$11),0,$F83),$F83)</f>
        <v>0</v>
      </c>
      <c r="J83" s="215">
        <f t="shared" si="2"/>
        <v>0</v>
      </c>
    </row>
    <row r="84" spans="1:10" s="94" customFormat="1" ht="12.75">
      <c r="A84" s="168"/>
      <c r="B84" s="162"/>
      <c r="C84" s="169"/>
      <c r="D84" s="163"/>
      <c r="E84" s="207" t="s">
        <v>688</v>
      </c>
      <c r="F84" s="264"/>
      <c r="G84" s="224"/>
      <c r="H84" s="166"/>
      <c r="I84" s="167">
        <f>IF($C84&gt;0,IF(AND(D84&lt;=Identification!$B$13,C84&gt;=Identification!$B$11),0,$F84),$F84)</f>
        <v>0</v>
      </c>
      <c r="J84" s="215">
        <f t="shared" si="2"/>
        <v>0</v>
      </c>
    </row>
    <row r="85" spans="1:10" s="94" customFormat="1" ht="12.75">
      <c r="A85" s="168"/>
      <c r="B85" s="162"/>
      <c r="C85" s="169"/>
      <c r="D85" s="163"/>
      <c r="E85" s="207" t="s">
        <v>689</v>
      </c>
      <c r="F85" s="264"/>
      <c r="G85" s="224"/>
      <c r="H85" s="166"/>
      <c r="I85" s="167">
        <f>IF($C85&gt;0,IF(AND(D85&lt;=Identification!$B$13,C85&gt;=Identification!$B$11),0,$F85),$F85)</f>
        <v>0</v>
      </c>
      <c r="J85" s="215">
        <f t="shared" si="2"/>
        <v>0</v>
      </c>
    </row>
    <row r="86" spans="1:10" s="94" customFormat="1" ht="12.75">
      <c r="A86" s="168"/>
      <c r="B86" s="162"/>
      <c r="C86" s="169"/>
      <c r="D86" s="163"/>
      <c r="E86" s="207" t="s">
        <v>690</v>
      </c>
      <c r="F86" s="264"/>
      <c r="G86" s="224"/>
      <c r="H86" s="166"/>
      <c r="I86" s="167">
        <f>IF($C86&gt;0,IF(AND(D86&lt;=Identification!$B$13,C86&gt;=Identification!$B$11),0,$F86),$F86)</f>
        <v>0</v>
      </c>
      <c r="J86" s="215">
        <f t="shared" si="2"/>
        <v>0</v>
      </c>
    </row>
    <row r="87" spans="1:10" s="94" customFormat="1" ht="12.75">
      <c r="A87" s="168"/>
      <c r="B87" s="162"/>
      <c r="C87" s="169"/>
      <c r="D87" s="163"/>
      <c r="E87" s="207" t="s">
        <v>691</v>
      </c>
      <c r="F87" s="264"/>
      <c r="G87" s="224"/>
      <c r="H87" s="166"/>
      <c r="I87" s="167">
        <f>IF($C87&gt;0,IF(AND(D87&lt;=Identification!$B$13,C87&gt;=Identification!$B$11),0,$F87),$F87)</f>
        <v>0</v>
      </c>
      <c r="J87" s="215">
        <f t="shared" si="2"/>
        <v>0</v>
      </c>
    </row>
    <row r="88" spans="1:10" s="94" customFormat="1" ht="12.75">
      <c r="A88" s="168"/>
      <c r="B88" s="162"/>
      <c r="C88" s="169"/>
      <c r="D88" s="163"/>
      <c r="E88" s="207" t="s">
        <v>692</v>
      </c>
      <c r="F88" s="264"/>
      <c r="G88" s="224"/>
      <c r="H88" s="166"/>
      <c r="I88" s="167">
        <f>IF($C88&gt;0,IF(AND(D88&lt;=Identification!$B$13,C88&gt;=Identification!$B$11),0,$F88),$F88)</f>
        <v>0</v>
      </c>
      <c r="J88" s="215">
        <f t="shared" si="2"/>
        <v>0</v>
      </c>
    </row>
    <row r="89" spans="1:10" s="94" customFormat="1" ht="12.75">
      <c r="A89" s="168"/>
      <c r="B89" s="162"/>
      <c r="C89" s="169"/>
      <c r="D89" s="163"/>
      <c r="E89" s="207" t="s">
        <v>693</v>
      </c>
      <c r="F89" s="264"/>
      <c r="G89" s="224"/>
      <c r="H89" s="166"/>
      <c r="I89" s="167">
        <f>IF($C89&gt;0,IF(AND(D89&lt;=Identification!$B$13,C89&gt;=Identification!$B$11),0,$F89),$F89)</f>
        <v>0</v>
      </c>
      <c r="J89" s="215">
        <f t="shared" si="2"/>
        <v>0</v>
      </c>
    </row>
    <row r="90" spans="1:10" s="94" customFormat="1" ht="12.75">
      <c r="A90" s="168"/>
      <c r="B90" s="162"/>
      <c r="C90" s="169"/>
      <c r="D90" s="163"/>
      <c r="E90" s="207" t="s">
        <v>694</v>
      </c>
      <c r="F90" s="264"/>
      <c r="G90" s="224"/>
      <c r="H90" s="166"/>
      <c r="I90" s="167">
        <f>IF($C90&gt;0,IF(AND(D90&lt;=Identification!$B$13,C90&gt;=Identification!$B$11),0,$F90),$F90)</f>
        <v>0</v>
      </c>
      <c r="J90" s="215">
        <f t="shared" si="2"/>
        <v>0</v>
      </c>
    </row>
    <row r="91" spans="1:10" s="94" customFormat="1" ht="12.75">
      <c r="A91" s="168"/>
      <c r="B91" s="162"/>
      <c r="C91" s="169"/>
      <c r="D91" s="163"/>
      <c r="E91" s="207" t="s">
        <v>695</v>
      </c>
      <c r="F91" s="264"/>
      <c r="G91" s="224"/>
      <c r="H91" s="166"/>
      <c r="I91" s="167">
        <f>IF($C91&gt;0,IF(AND(D91&lt;=Identification!$B$13,C91&gt;=Identification!$B$11),0,$F91),$F91)</f>
        <v>0</v>
      </c>
      <c r="J91" s="215">
        <f t="shared" si="2"/>
        <v>0</v>
      </c>
    </row>
    <row r="92" spans="1:10" s="94" customFormat="1" ht="12.75">
      <c r="A92" s="168"/>
      <c r="B92" s="162"/>
      <c r="C92" s="169"/>
      <c r="D92" s="163"/>
      <c r="E92" s="207" t="s">
        <v>696</v>
      </c>
      <c r="F92" s="264"/>
      <c r="G92" s="224"/>
      <c r="H92" s="166"/>
      <c r="I92" s="167">
        <f>IF($C92&gt;0,IF(AND(D92&lt;=Identification!$B$13,C92&gt;=Identification!$B$11),0,$F92),$F92)</f>
        <v>0</v>
      </c>
      <c r="J92" s="215">
        <f t="shared" si="2"/>
        <v>0</v>
      </c>
    </row>
    <row r="93" spans="1:10" s="94" customFormat="1" ht="12.75">
      <c r="A93" s="168"/>
      <c r="B93" s="162"/>
      <c r="C93" s="169"/>
      <c r="D93" s="163"/>
      <c r="E93" s="207" t="s">
        <v>697</v>
      </c>
      <c r="F93" s="264"/>
      <c r="G93" s="224"/>
      <c r="H93" s="166"/>
      <c r="I93" s="167">
        <f>IF($C93&gt;0,IF(AND(D93&lt;=Identification!$B$13,C93&gt;=Identification!$B$11),0,$F93),$F93)</f>
        <v>0</v>
      </c>
      <c r="J93" s="215">
        <f t="shared" si="2"/>
        <v>0</v>
      </c>
    </row>
    <row r="94" spans="1:10" s="94" customFormat="1" ht="12.75">
      <c r="A94" s="168"/>
      <c r="B94" s="162"/>
      <c r="C94" s="169"/>
      <c r="D94" s="163"/>
      <c r="E94" s="207" t="s">
        <v>698</v>
      </c>
      <c r="F94" s="264"/>
      <c r="G94" s="224"/>
      <c r="H94" s="166"/>
      <c r="I94" s="167">
        <f>IF($C94&gt;0,IF(AND(D94&lt;=Identification!$B$13,C94&gt;=Identification!$B$11),0,$F94),$F94)</f>
        <v>0</v>
      </c>
      <c r="J94" s="215">
        <f t="shared" si="2"/>
        <v>0</v>
      </c>
    </row>
    <row r="95" spans="1:10" s="94" customFormat="1" ht="12.75">
      <c r="A95" s="168"/>
      <c r="B95" s="162"/>
      <c r="C95" s="169"/>
      <c r="D95" s="163"/>
      <c r="E95" s="207" t="s">
        <v>699</v>
      </c>
      <c r="F95" s="264"/>
      <c r="G95" s="224"/>
      <c r="H95" s="166"/>
      <c r="I95" s="167">
        <f>IF($C95&gt;0,IF(AND(D95&lt;=Identification!$B$13,C95&gt;=Identification!$B$11),0,$F95),$F95)</f>
        <v>0</v>
      </c>
      <c r="J95" s="215">
        <f t="shared" si="2"/>
        <v>0</v>
      </c>
    </row>
    <row r="96" spans="1:10" s="94" customFormat="1" ht="12.75">
      <c r="A96" s="168"/>
      <c r="B96" s="162"/>
      <c r="C96" s="169"/>
      <c r="D96" s="163"/>
      <c r="E96" s="207" t="s">
        <v>700</v>
      </c>
      <c r="F96" s="264"/>
      <c r="G96" s="224"/>
      <c r="H96" s="166"/>
      <c r="I96" s="167">
        <f>IF($C96&gt;0,IF(AND(D96&lt;=Identification!$B$13,C96&gt;=Identification!$B$11),0,$F96),$F96)</f>
        <v>0</v>
      </c>
      <c r="J96" s="215">
        <f t="shared" si="2"/>
        <v>0</v>
      </c>
    </row>
    <row r="97" spans="1:10" s="94" customFormat="1" ht="12.75">
      <c r="A97" s="168"/>
      <c r="B97" s="162"/>
      <c r="C97" s="169"/>
      <c r="D97" s="163"/>
      <c r="E97" s="207" t="s">
        <v>701</v>
      </c>
      <c r="F97" s="264"/>
      <c r="G97" s="224"/>
      <c r="H97" s="166"/>
      <c r="I97" s="167">
        <f>IF($C97&gt;0,IF(AND(D97&lt;=Identification!$B$13,C97&gt;=Identification!$B$11),0,$F97),$F97)</f>
        <v>0</v>
      </c>
      <c r="J97" s="215">
        <f t="shared" si="2"/>
        <v>0</v>
      </c>
    </row>
    <row r="98" spans="1:10" s="94" customFormat="1" ht="12.75">
      <c r="A98" s="168"/>
      <c r="B98" s="162"/>
      <c r="C98" s="169"/>
      <c r="D98" s="163"/>
      <c r="E98" s="207" t="s">
        <v>702</v>
      </c>
      <c r="F98" s="264"/>
      <c r="G98" s="224"/>
      <c r="H98" s="166"/>
      <c r="I98" s="167">
        <f>IF($C98&gt;0,IF(AND(D98&lt;=Identification!$B$13,C98&gt;=Identification!$B$11),0,$F98),$F98)</f>
        <v>0</v>
      </c>
      <c r="J98" s="215">
        <f t="shared" si="2"/>
        <v>0</v>
      </c>
    </row>
    <row r="99" spans="1:10" s="94" customFormat="1" ht="12.75">
      <c r="A99" s="168"/>
      <c r="B99" s="162"/>
      <c r="C99" s="169"/>
      <c r="D99" s="163"/>
      <c r="E99" s="207" t="s">
        <v>703</v>
      </c>
      <c r="F99" s="264"/>
      <c r="G99" s="224"/>
      <c r="H99" s="166"/>
      <c r="I99" s="167">
        <f>IF($C99&gt;0,IF(AND(D99&lt;=Identification!$B$13,C99&gt;=Identification!$B$11),0,$F99),$F99)</f>
        <v>0</v>
      </c>
      <c r="J99" s="215">
        <f t="shared" si="2"/>
        <v>0</v>
      </c>
    </row>
    <row r="100" spans="1:10" s="94" customFormat="1" ht="12.75">
      <c r="A100" s="168"/>
      <c r="B100" s="162"/>
      <c r="C100" s="169"/>
      <c r="D100" s="163"/>
      <c r="E100" s="207" t="s">
        <v>704</v>
      </c>
      <c r="F100" s="264"/>
      <c r="G100" s="224"/>
      <c r="H100" s="166"/>
      <c r="I100" s="167">
        <f>IF($C100&gt;0,IF(AND(D100&lt;=Identification!$B$13,C100&gt;=Identification!$B$11),0,$F100),$F100)</f>
        <v>0</v>
      </c>
      <c r="J100" s="215">
        <f t="shared" si="2"/>
        <v>0</v>
      </c>
    </row>
    <row r="101" spans="1:10" s="94" customFormat="1" ht="12.75">
      <c r="A101" s="168"/>
      <c r="B101" s="162"/>
      <c r="C101" s="169"/>
      <c r="D101" s="163"/>
      <c r="E101" s="207" t="s">
        <v>705</v>
      </c>
      <c r="F101" s="264"/>
      <c r="G101" s="224"/>
      <c r="H101" s="166"/>
      <c r="I101" s="167">
        <f>IF($C101&gt;0,IF(AND(D101&lt;=Identification!$B$13,C101&gt;=Identification!$B$11),0,$F101),$F101)</f>
        <v>0</v>
      </c>
      <c r="J101" s="215">
        <f t="shared" si="2"/>
        <v>0</v>
      </c>
    </row>
    <row r="102" spans="1:10" s="94" customFormat="1" ht="12.75">
      <c r="A102" s="168"/>
      <c r="B102" s="162"/>
      <c r="C102" s="169"/>
      <c r="D102" s="163"/>
      <c r="E102" s="207" t="s">
        <v>706</v>
      </c>
      <c r="F102" s="264"/>
      <c r="G102" s="224"/>
      <c r="H102" s="166"/>
      <c r="I102" s="167">
        <f>IF($C102&gt;0,IF(AND(D102&lt;=Identification!$B$13,C102&gt;=Identification!$B$11),0,$F102),$F102)</f>
        <v>0</v>
      </c>
      <c r="J102" s="215">
        <f t="shared" si="2"/>
        <v>0</v>
      </c>
    </row>
    <row r="103" spans="1:10" s="94" customFormat="1" ht="12.75">
      <c r="A103" s="168"/>
      <c r="B103" s="162"/>
      <c r="C103" s="169"/>
      <c r="D103" s="163"/>
      <c r="E103" s="207" t="s">
        <v>707</v>
      </c>
      <c r="F103" s="264"/>
      <c r="G103" s="224"/>
      <c r="H103" s="166"/>
      <c r="I103" s="167">
        <f>IF($C103&gt;0,IF(AND(D103&lt;=Identification!$B$13,C103&gt;=Identification!$B$11),0,$F103),$F103)</f>
        <v>0</v>
      </c>
      <c r="J103" s="215">
        <f t="shared" si="2"/>
        <v>0</v>
      </c>
    </row>
    <row r="104" spans="1:10" s="94" customFormat="1" ht="12.75">
      <c r="A104" s="168"/>
      <c r="B104" s="162"/>
      <c r="C104" s="169"/>
      <c r="D104" s="163"/>
      <c r="E104" s="207" t="s">
        <v>708</v>
      </c>
      <c r="F104" s="264"/>
      <c r="G104" s="224"/>
      <c r="H104" s="166"/>
      <c r="I104" s="167">
        <f>IF($C104&gt;0,IF(AND(D104&lt;=Identification!$B$13,C104&gt;=Identification!$B$11),0,$F104),$F104)</f>
        <v>0</v>
      </c>
      <c r="J104" s="215">
        <f t="shared" si="2"/>
        <v>0</v>
      </c>
    </row>
    <row r="105" spans="1:10" s="94" customFormat="1" ht="12.75">
      <c r="A105" s="168"/>
      <c r="B105" s="162"/>
      <c r="C105" s="169"/>
      <c r="D105" s="163"/>
      <c r="E105" s="207" t="s">
        <v>709</v>
      </c>
      <c r="F105" s="264"/>
      <c r="G105" s="224"/>
      <c r="H105" s="166"/>
      <c r="I105" s="167">
        <f>IF($C105&gt;0,IF(AND(D105&lt;=Identification!$B$13,C105&gt;=Identification!$B$11),0,$F105),$F105)</f>
        <v>0</v>
      </c>
      <c r="J105" s="215">
        <f t="shared" si="2"/>
        <v>0</v>
      </c>
    </row>
    <row r="106" spans="1:10" s="94" customFormat="1" ht="12.75">
      <c r="A106" s="168"/>
      <c r="B106" s="162"/>
      <c r="C106" s="169"/>
      <c r="D106" s="163"/>
      <c r="E106" s="207" t="s">
        <v>710</v>
      </c>
      <c r="F106" s="264"/>
      <c r="G106" s="224"/>
      <c r="H106" s="166"/>
      <c r="I106" s="167">
        <f>IF($C106&gt;0,IF(AND(D106&lt;=Identification!$B$13,C106&gt;=Identification!$B$11),0,$F106),$F106)</f>
        <v>0</v>
      </c>
      <c r="J106" s="215">
        <f t="shared" si="2"/>
        <v>0</v>
      </c>
    </row>
    <row r="107" spans="1:10" s="94" customFormat="1" ht="12.75">
      <c r="A107" s="168"/>
      <c r="B107" s="162"/>
      <c r="C107" s="169"/>
      <c r="D107" s="163"/>
      <c r="E107" s="207" t="s">
        <v>711</v>
      </c>
      <c r="F107" s="264"/>
      <c r="G107" s="224"/>
      <c r="H107" s="166"/>
      <c r="I107" s="167">
        <f>IF($C107&gt;0,IF(AND(D107&lt;=Identification!$B$13,C107&gt;=Identification!$B$11),0,$F107),$F107)</f>
        <v>0</v>
      </c>
      <c r="J107" s="215">
        <f t="shared" si="2"/>
        <v>0</v>
      </c>
    </row>
    <row r="108" spans="1:10" s="94" customFormat="1" ht="12.75">
      <c r="A108" s="168"/>
      <c r="B108" s="162"/>
      <c r="C108" s="169"/>
      <c r="D108" s="163"/>
      <c r="E108" s="207" t="s">
        <v>712</v>
      </c>
      <c r="F108" s="264"/>
      <c r="G108" s="224"/>
      <c r="H108" s="166"/>
      <c r="I108" s="167">
        <f>IF($C108&gt;0,IF(AND(D108&lt;=Identification!$B$13,C108&gt;=Identification!$B$11),0,$F108),$F108)</f>
        <v>0</v>
      </c>
      <c r="J108" s="215">
        <f t="shared" si="2"/>
        <v>0</v>
      </c>
    </row>
    <row r="109" spans="1:10" s="94" customFormat="1" ht="12.75">
      <c r="A109" s="168"/>
      <c r="B109" s="162"/>
      <c r="C109" s="169"/>
      <c r="D109" s="163"/>
      <c r="E109" s="207" t="s">
        <v>713</v>
      </c>
      <c r="F109" s="264"/>
      <c r="G109" s="224"/>
      <c r="H109" s="166"/>
      <c r="I109" s="167">
        <f>IF($C109&gt;0,IF(AND(D109&lt;=Identification!$B$13,C109&gt;=Identification!$B$11),0,$F109),$F109)</f>
        <v>0</v>
      </c>
      <c r="J109" s="215">
        <f t="shared" si="2"/>
        <v>0</v>
      </c>
    </row>
    <row r="110" spans="1:10" s="94" customFormat="1" ht="12.75">
      <c r="A110" s="168"/>
      <c r="B110" s="162"/>
      <c r="C110" s="169"/>
      <c r="D110" s="163"/>
      <c r="E110" s="207" t="s">
        <v>714</v>
      </c>
      <c r="F110" s="264"/>
      <c r="G110" s="224"/>
      <c r="H110" s="166"/>
      <c r="I110" s="167">
        <f>IF($C110&gt;0,IF(AND(D110&lt;=Identification!$B$13,C110&gt;=Identification!$B$11),0,$F110),$F110)</f>
        <v>0</v>
      </c>
      <c r="J110" s="215">
        <f t="shared" si="2"/>
        <v>0</v>
      </c>
    </row>
    <row r="111" spans="1:10" s="94" customFormat="1" ht="12.75">
      <c r="A111" s="168"/>
      <c r="B111" s="162"/>
      <c r="C111" s="169"/>
      <c r="D111" s="163"/>
      <c r="E111" s="207" t="s">
        <v>715</v>
      </c>
      <c r="F111" s="264"/>
      <c r="G111" s="224"/>
      <c r="H111" s="166"/>
      <c r="I111" s="167">
        <f>IF($C111&gt;0,IF(AND(D111&lt;=Identification!$B$13,C111&gt;=Identification!$B$11),0,$F111),$F111)</f>
        <v>0</v>
      </c>
      <c r="J111" s="215">
        <f t="shared" si="2"/>
        <v>0</v>
      </c>
    </row>
    <row r="112" spans="1:10" s="94" customFormat="1" ht="12.75">
      <c r="A112" s="168"/>
      <c r="B112" s="162"/>
      <c r="C112" s="169"/>
      <c r="D112" s="163"/>
      <c r="E112" s="207" t="s">
        <v>716</v>
      </c>
      <c r="F112" s="264"/>
      <c r="G112" s="224"/>
      <c r="H112" s="166"/>
      <c r="I112" s="167">
        <f>IF($C112&gt;0,IF(AND(D112&lt;=Identification!$B$13,C112&gt;=Identification!$B$11),0,$F112),$F112)</f>
        <v>0</v>
      </c>
      <c r="J112" s="215">
        <f t="shared" si="2"/>
        <v>0</v>
      </c>
    </row>
    <row r="113" spans="1:10" s="94" customFormat="1" ht="12.75">
      <c r="A113" s="168"/>
      <c r="B113" s="162"/>
      <c r="C113" s="169"/>
      <c r="D113" s="163"/>
      <c r="E113" s="207" t="s">
        <v>717</v>
      </c>
      <c r="F113" s="264"/>
      <c r="G113" s="224"/>
      <c r="H113" s="166"/>
      <c r="I113" s="167">
        <f>IF($C113&gt;0,IF(AND(D113&lt;=Identification!$B$13,C113&gt;=Identification!$B$11),0,$F113),$F113)</f>
        <v>0</v>
      </c>
      <c r="J113" s="215">
        <f t="shared" si="2"/>
        <v>0</v>
      </c>
    </row>
    <row r="114" spans="1:10" s="94" customFormat="1" ht="12.75">
      <c r="A114" s="168"/>
      <c r="B114" s="162"/>
      <c r="C114" s="169"/>
      <c r="D114" s="163"/>
      <c r="E114" s="207" t="s">
        <v>718</v>
      </c>
      <c r="F114" s="264"/>
      <c r="G114" s="224"/>
      <c r="H114" s="166"/>
      <c r="I114" s="167">
        <f>IF($C114&gt;0,IF(AND(D114&lt;=Identification!$B$13,C114&gt;=Identification!$B$11),0,$F114),$F114)</f>
        <v>0</v>
      </c>
      <c r="J114" s="215">
        <f t="shared" si="2"/>
        <v>0</v>
      </c>
    </row>
    <row r="115" spans="1:10" s="94" customFormat="1" ht="12.75">
      <c r="A115" s="168"/>
      <c r="B115" s="162"/>
      <c r="C115" s="169"/>
      <c r="D115" s="163"/>
      <c r="E115" s="207" t="s">
        <v>719</v>
      </c>
      <c r="F115" s="264"/>
      <c r="G115" s="224"/>
      <c r="H115" s="166"/>
      <c r="I115" s="167">
        <f>IF($C115&gt;0,IF(AND(D115&lt;=Identification!$B$13,C115&gt;=Identification!$B$11),0,$F115),$F115)</f>
        <v>0</v>
      </c>
      <c r="J115" s="215">
        <f t="shared" si="2"/>
        <v>0</v>
      </c>
    </row>
    <row r="116" spans="1:10" s="94" customFormat="1" ht="12.75">
      <c r="A116" s="168"/>
      <c r="B116" s="162"/>
      <c r="C116" s="169"/>
      <c r="D116" s="163"/>
      <c r="E116" s="207" t="s">
        <v>720</v>
      </c>
      <c r="F116" s="264"/>
      <c r="G116" s="224"/>
      <c r="H116" s="166"/>
      <c r="I116" s="167">
        <f>IF($C116&gt;0,IF(AND(D116&lt;=Identification!$B$13,C116&gt;=Identification!$B$11),0,$F116),$F116)</f>
        <v>0</v>
      </c>
      <c r="J116" s="215">
        <f t="shared" si="2"/>
        <v>0</v>
      </c>
    </row>
    <row r="117" spans="1:10" s="94" customFormat="1" ht="12.75">
      <c r="A117" s="168"/>
      <c r="B117" s="162"/>
      <c r="C117" s="169"/>
      <c r="D117" s="163"/>
      <c r="E117" s="207" t="s">
        <v>721</v>
      </c>
      <c r="F117" s="264"/>
      <c r="G117" s="224"/>
      <c r="H117" s="166"/>
      <c r="I117" s="167">
        <f>IF($C117&gt;0,IF(AND(D117&lt;=Identification!$B$13,C117&gt;=Identification!$B$11),0,$F117),$F117)</f>
        <v>0</v>
      </c>
      <c r="J117" s="215">
        <f t="shared" si="2"/>
        <v>0</v>
      </c>
    </row>
    <row r="118" spans="1:10" s="94" customFormat="1" ht="12.75">
      <c r="A118" s="168"/>
      <c r="B118" s="162"/>
      <c r="C118" s="169"/>
      <c r="D118" s="163"/>
      <c r="E118" s="207" t="s">
        <v>722</v>
      </c>
      <c r="F118" s="264"/>
      <c r="G118" s="224"/>
      <c r="H118" s="166"/>
      <c r="I118" s="167">
        <f>IF($C118&gt;0,IF(AND(D118&lt;=Identification!$B$13,C118&gt;=Identification!$B$11),0,$F118),$F118)</f>
        <v>0</v>
      </c>
      <c r="J118" s="215">
        <f t="shared" si="2"/>
        <v>0</v>
      </c>
    </row>
    <row r="119" spans="1:10" s="94" customFormat="1" ht="12.75">
      <c r="A119" s="168"/>
      <c r="B119" s="162"/>
      <c r="C119" s="169"/>
      <c r="D119" s="163"/>
      <c r="E119" s="207" t="s">
        <v>723</v>
      </c>
      <c r="F119" s="264"/>
      <c r="G119" s="224"/>
      <c r="H119" s="166"/>
      <c r="I119" s="167">
        <f>IF($C119&gt;0,IF(AND(D119&lt;=Identification!$B$13,C119&gt;=Identification!$B$11),0,$F119),$F119)</f>
        <v>0</v>
      </c>
      <c r="J119" s="215">
        <f t="shared" si="2"/>
        <v>0</v>
      </c>
    </row>
    <row r="120" spans="1:10" s="94" customFormat="1" ht="12.75">
      <c r="A120" s="168"/>
      <c r="B120" s="162"/>
      <c r="C120" s="169"/>
      <c r="D120" s="163"/>
      <c r="E120" s="207" t="s">
        <v>724</v>
      </c>
      <c r="F120" s="264"/>
      <c r="G120" s="224"/>
      <c r="H120" s="166"/>
      <c r="I120" s="167">
        <f>IF($C120&gt;0,IF(AND(D120&lt;=Identification!$B$13,C120&gt;=Identification!$B$11),0,$F120),$F120)</f>
        <v>0</v>
      </c>
      <c r="J120" s="215">
        <f t="shared" si="2"/>
        <v>0</v>
      </c>
    </row>
    <row r="121" spans="1:10" s="94" customFormat="1" ht="12.75">
      <c r="A121" s="168"/>
      <c r="B121" s="162"/>
      <c r="C121" s="169"/>
      <c r="D121" s="163"/>
      <c r="E121" s="207" t="s">
        <v>725</v>
      </c>
      <c r="F121" s="264"/>
      <c r="G121" s="224"/>
      <c r="H121" s="166"/>
      <c r="I121" s="167">
        <f>IF($C121&gt;0,IF(AND(D121&lt;=Identification!$B$13,C121&gt;=Identification!$B$11),0,$F121),$F121)</f>
        <v>0</v>
      </c>
      <c r="J121" s="215">
        <f t="shared" si="2"/>
        <v>0</v>
      </c>
    </row>
    <row r="122" spans="1:10" s="94" customFormat="1" ht="12.75">
      <c r="A122" s="168"/>
      <c r="B122" s="162"/>
      <c r="C122" s="169"/>
      <c r="D122" s="163"/>
      <c r="E122" s="207" t="s">
        <v>726</v>
      </c>
      <c r="F122" s="264"/>
      <c r="G122" s="224"/>
      <c r="H122" s="166"/>
      <c r="I122" s="167">
        <f>IF($C122&gt;0,IF(AND(D122&lt;=Identification!$B$13,C122&gt;=Identification!$B$11),0,$F122),$F122)</f>
        <v>0</v>
      </c>
      <c r="J122" s="215">
        <f t="shared" si="2"/>
        <v>0</v>
      </c>
    </row>
    <row r="123" spans="1:10" s="94" customFormat="1" ht="12.75">
      <c r="A123" s="168"/>
      <c r="B123" s="162"/>
      <c r="C123" s="169"/>
      <c r="D123" s="163"/>
      <c r="E123" s="207" t="s">
        <v>727</v>
      </c>
      <c r="F123" s="264"/>
      <c r="G123" s="224"/>
      <c r="H123" s="166"/>
      <c r="I123" s="167">
        <f>IF($C123&gt;0,IF(AND(D123&lt;=Identification!$B$13,C123&gt;=Identification!$B$11),0,$F123),$F123)</f>
        <v>0</v>
      </c>
      <c r="J123" s="215">
        <f t="shared" si="2"/>
        <v>0</v>
      </c>
    </row>
    <row r="124" spans="1:10" s="94" customFormat="1" ht="12.75">
      <c r="A124" s="168"/>
      <c r="B124" s="162"/>
      <c r="C124" s="169"/>
      <c r="D124" s="163"/>
      <c r="E124" s="207" t="s">
        <v>728</v>
      </c>
      <c r="F124" s="264"/>
      <c r="G124" s="224"/>
      <c r="H124" s="166"/>
      <c r="I124" s="167">
        <f>IF($C124&gt;0,IF(AND(D124&lt;=Identification!$B$13,C124&gt;=Identification!$B$11),0,$F124),$F124)</f>
        <v>0</v>
      </c>
      <c r="J124" s="215">
        <f t="shared" si="2"/>
        <v>0</v>
      </c>
    </row>
    <row r="125" spans="1:10" s="94" customFormat="1" ht="12.75">
      <c r="A125" s="168"/>
      <c r="B125" s="162"/>
      <c r="C125" s="169"/>
      <c r="D125" s="163"/>
      <c r="E125" s="207" t="s">
        <v>729</v>
      </c>
      <c r="F125" s="264"/>
      <c r="G125" s="224"/>
      <c r="H125" s="166"/>
      <c r="I125" s="167">
        <f>IF($C125&gt;0,IF(AND(D125&lt;=Identification!$B$13,C125&gt;=Identification!$B$11),0,$F125),$F125)</f>
        <v>0</v>
      </c>
      <c r="J125" s="215">
        <f t="shared" si="2"/>
        <v>0</v>
      </c>
    </row>
    <row r="126" spans="1:10" s="94" customFormat="1" ht="12.75">
      <c r="A126" s="168"/>
      <c r="B126" s="162"/>
      <c r="C126" s="169"/>
      <c r="D126" s="163"/>
      <c r="E126" s="207" t="s">
        <v>730</v>
      </c>
      <c r="F126" s="264"/>
      <c r="G126" s="224"/>
      <c r="H126" s="166"/>
      <c r="I126" s="167">
        <f>IF($C126&gt;0,IF(AND(D126&lt;=Identification!$B$13,C126&gt;=Identification!$B$11),0,$F126),$F126)</f>
        <v>0</v>
      </c>
      <c r="J126" s="215">
        <f t="shared" si="2"/>
        <v>0</v>
      </c>
    </row>
    <row r="127" spans="1:10" s="94" customFormat="1" ht="12.75">
      <c r="A127" s="168"/>
      <c r="B127" s="162"/>
      <c r="C127" s="169"/>
      <c r="D127" s="163"/>
      <c r="E127" s="207" t="s">
        <v>731</v>
      </c>
      <c r="F127" s="264"/>
      <c r="G127" s="224"/>
      <c r="H127" s="166"/>
      <c r="I127" s="167">
        <f>IF($C127&gt;0,IF(AND(D127&lt;=Identification!$B$13,C127&gt;=Identification!$B$11),0,$F127),$F127)</f>
        <v>0</v>
      </c>
      <c r="J127" s="215">
        <f t="shared" si="2"/>
        <v>0</v>
      </c>
    </row>
    <row r="128" spans="1:10" s="94" customFormat="1" ht="12.75">
      <c r="A128" s="168"/>
      <c r="B128" s="162"/>
      <c r="C128" s="169"/>
      <c r="D128" s="163"/>
      <c r="E128" s="207" t="s">
        <v>732</v>
      </c>
      <c r="F128" s="264"/>
      <c r="G128" s="224"/>
      <c r="H128" s="166"/>
      <c r="I128" s="167">
        <f>IF($C128&gt;0,IF(AND(D128&lt;=Identification!$B$13,C128&gt;=Identification!$B$11),0,$F128),$F128)</f>
        <v>0</v>
      </c>
      <c r="J128" s="215">
        <f t="shared" si="2"/>
        <v>0</v>
      </c>
    </row>
    <row r="129" spans="1:10" s="94" customFormat="1" ht="12.75">
      <c r="A129" s="168"/>
      <c r="B129" s="162"/>
      <c r="C129" s="169"/>
      <c r="D129" s="163"/>
      <c r="E129" s="207" t="s">
        <v>733</v>
      </c>
      <c r="F129" s="264"/>
      <c r="G129" s="224"/>
      <c r="H129" s="166"/>
      <c r="I129" s="167">
        <f>IF($C129&gt;0,IF(AND(D129&lt;=Identification!$B$13,C129&gt;=Identification!$B$11),0,$F129),$F129)</f>
        <v>0</v>
      </c>
      <c r="J129" s="215">
        <f t="shared" si="2"/>
        <v>0</v>
      </c>
    </row>
    <row r="130" spans="1:10" s="94" customFormat="1" ht="12.75">
      <c r="A130" s="168"/>
      <c r="B130" s="162"/>
      <c r="C130" s="169"/>
      <c r="D130" s="163"/>
      <c r="E130" s="207" t="s">
        <v>734</v>
      </c>
      <c r="F130" s="264"/>
      <c r="G130" s="224"/>
      <c r="H130" s="166"/>
      <c r="I130" s="167">
        <f>IF($C130&gt;0,IF(AND(D130&lt;=Identification!$B$13,C130&gt;=Identification!$B$11),0,$F130),$F130)</f>
        <v>0</v>
      </c>
      <c r="J130" s="215">
        <f t="shared" si="2"/>
        <v>0</v>
      </c>
    </row>
    <row r="131" spans="1:10" s="94" customFormat="1" ht="12.75">
      <c r="A131" s="168"/>
      <c r="B131" s="162"/>
      <c r="C131" s="169"/>
      <c r="D131" s="163"/>
      <c r="E131" s="207" t="s">
        <v>735</v>
      </c>
      <c r="F131" s="264"/>
      <c r="G131" s="224"/>
      <c r="H131" s="166"/>
      <c r="I131" s="167">
        <f>IF($C131&gt;0,IF(AND(D131&lt;=Identification!$B$13,C131&gt;=Identification!$B$11),0,$F131),$F131)</f>
        <v>0</v>
      </c>
      <c r="J131" s="215">
        <f t="shared" si="2"/>
        <v>0</v>
      </c>
    </row>
    <row r="132" spans="1:10" s="94" customFormat="1" ht="12.75">
      <c r="A132" s="168"/>
      <c r="B132" s="162"/>
      <c r="C132" s="169"/>
      <c r="D132" s="163"/>
      <c r="E132" s="207" t="s">
        <v>736</v>
      </c>
      <c r="F132" s="264"/>
      <c r="G132" s="224"/>
      <c r="H132" s="166"/>
      <c r="I132" s="167">
        <f>IF($C132&gt;0,IF(AND(D132&lt;=Identification!$B$13,C132&gt;=Identification!$B$11),0,$F132),$F132)</f>
        <v>0</v>
      </c>
      <c r="J132" s="215">
        <f t="shared" si="2"/>
        <v>0</v>
      </c>
    </row>
    <row r="133" spans="1:10" s="94" customFormat="1" ht="12.75">
      <c r="A133" s="168"/>
      <c r="B133" s="162"/>
      <c r="C133" s="169"/>
      <c r="D133" s="163"/>
      <c r="E133" s="207" t="s">
        <v>737</v>
      </c>
      <c r="F133" s="264"/>
      <c r="G133" s="224"/>
      <c r="H133" s="166"/>
      <c r="I133" s="167">
        <f>IF($C133&gt;0,IF(AND(D133&lt;=Identification!$B$13,C133&gt;=Identification!$B$11),0,$F133),$F133)</f>
        <v>0</v>
      </c>
      <c r="J133" s="215">
        <f t="shared" si="2"/>
        <v>0</v>
      </c>
    </row>
    <row r="134" spans="1:10" s="94" customFormat="1" ht="12.75">
      <c r="A134" s="168"/>
      <c r="B134" s="162"/>
      <c r="C134" s="169"/>
      <c r="D134" s="163"/>
      <c r="E134" s="207" t="s">
        <v>738</v>
      </c>
      <c r="F134" s="264"/>
      <c r="G134" s="224"/>
      <c r="H134" s="166"/>
      <c r="I134" s="167">
        <f>IF($C134&gt;0,IF(AND(D134&lt;=Identification!$B$13,C134&gt;=Identification!$B$11),0,$F134),$F134)</f>
        <v>0</v>
      </c>
      <c r="J134" s="215">
        <f t="shared" si="2"/>
        <v>0</v>
      </c>
    </row>
    <row r="135" spans="1:10" s="94" customFormat="1" ht="12.75">
      <c r="A135" s="168"/>
      <c r="B135" s="162"/>
      <c r="C135" s="169"/>
      <c r="D135" s="163"/>
      <c r="E135" s="207" t="s">
        <v>739</v>
      </c>
      <c r="F135" s="264"/>
      <c r="G135" s="224"/>
      <c r="H135" s="166"/>
      <c r="I135" s="167">
        <f>IF($C135&gt;0,IF(AND(D135&lt;=Identification!$B$13,C135&gt;=Identification!$B$11),0,$F135),$F135)</f>
        <v>0</v>
      </c>
      <c r="J135" s="215">
        <f t="shared" si="2"/>
        <v>0</v>
      </c>
    </row>
    <row r="136" spans="1:10" s="94" customFormat="1" ht="12.75">
      <c r="A136" s="168"/>
      <c r="B136" s="162"/>
      <c r="C136" s="169"/>
      <c r="D136" s="163"/>
      <c r="E136" s="207" t="s">
        <v>740</v>
      </c>
      <c r="F136" s="264"/>
      <c r="G136" s="224"/>
      <c r="H136" s="166"/>
      <c r="I136" s="167">
        <f>IF($C136&gt;0,IF(AND(D136&lt;=Identification!$B$13,C136&gt;=Identification!$B$11),0,$F136),$F136)</f>
        <v>0</v>
      </c>
      <c r="J136" s="215">
        <f t="shared" si="2"/>
        <v>0</v>
      </c>
    </row>
    <row r="137" spans="1:10" s="94" customFormat="1" ht="12.75">
      <c r="A137" s="168"/>
      <c r="B137" s="162"/>
      <c r="C137" s="169"/>
      <c r="D137" s="163"/>
      <c r="E137" s="207" t="s">
        <v>741</v>
      </c>
      <c r="F137" s="264"/>
      <c r="G137" s="224"/>
      <c r="H137" s="166"/>
      <c r="I137" s="167">
        <f>IF($C137&gt;0,IF(AND(D137&lt;=Identification!$B$13,C137&gt;=Identification!$B$11),0,$F137),$F137)</f>
        <v>0</v>
      </c>
      <c r="J137" s="215">
        <f t="shared" si="2"/>
        <v>0</v>
      </c>
    </row>
    <row r="138" spans="1:10" s="94" customFormat="1" ht="12.75">
      <c r="A138" s="168"/>
      <c r="B138" s="162"/>
      <c r="C138" s="169"/>
      <c r="D138" s="163"/>
      <c r="E138" s="207" t="s">
        <v>742</v>
      </c>
      <c r="F138" s="264"/>
      <c r="G138" s="224"/>
      <c r="H138" s="166"/>
      <c r="I138" s="167">
        <f>IF($C138&gt;0,IF(AND(D138&lt;=Identification!$B$13,C138&gt;=Identification!$B$11),0,$F138),$F138)</f>
        <v>0</v>
      </c>
      <c r="J138" s="215">
        <f t="shared" si="2"/>
        <v>0</v>
      </c>
    </row>
    <row r="139" spans="1:10" s="94" customFormat="1" ht="12.75">
      <c r="A139" s="168"/>
      <c r="B139" s="162"/>
      <c r="C139" s="169"/>
      <c r="D139" s="163"/>
      <c r="E139" s="207" t="s">
        <v>743</v>
      </c>
      <c r="F139" s="264"/>
      <c r="G139" s="224"/>
      <c r="H139" s="166"/>
      <c r="I139" s="167">
        <f>IF($C139&gt;0,IF(AND(D139&lt;=Identification!$B$13,C139&gt;=Identification!$B$11),0,$F139),$F139)</f>
        <v>0</v>
      </c>
      <c r="J139" s="215">
        <f t="shared" si="2"/>
        <v>0</v>
      </c>
    </row>
    <row r="140" spans="1:10" s="94" customFormat="1" ht="12.75">
      <c r="A140" s="168"/>
      <c r="B140" s="162"/>
      <c r="C140" s="169"/>
      <c r="D140" s="163"/>
      <c r="E140" s="207" t="s">
        <v>744</v>
      </c>
      <c r="F140" s="264"/>
      <c r="G140" s="224"/>
      <c r="H140" s="166"/>
      <c r="I140" s="167">
        <f>IF($C140&gt;0,IF(AND(D140&lt;=Identification!$B$13,C140&gt;=Identification!$B$11),0,$F140),$F140)</f>
        <v>0</v>
      </c>
      <c r="J140" s="215">
        <f t="shared" si="2"/>
        <v>0</v>
      </c>
    </row>
    <row r="141" spans="1:10" s="94" customFormat="1" ht="12.75">
      <c r="A141" s="168"/>
      <c r="B141" s="162"/>
      <c r="C141" s="169"/>
      <c r="D141" s="163"/>
      <c r="E141" s="207" t="s">
        <v>745</v>
      </c>
      <c r="F141" s="264"/>
      <c r="G141" s="224"/>
      <c r="H141" s="166"/>
      <c r="I141" s="167">
        <f>IF($C141&gt;0,IF(AND(D141&lt;=Identification!$B$13,C141&gt;=Identification!$B$11),0,$F141),$F141)</f>
        <v>0</v>
      </c>
      <c r="J141" s="215">
        <f t="shared" si="2"/>
        <v>0</v>
      </c>
    </row>
    <row r="142" spans="1:10" s="94" customFormat="1" ht="12.75">
      <c r="A142" s="168"/>
      <c r="B142" s="162"/>
      <c r="C142" s="169"/>
      <c r="D142" s="163"/>
      <c r="E142" s="207" t="s">
        <v>746</v>
      </c>
      <c r="F142" s="264"/>
      <c r="G142" s="224"/>
      <c r="H142" s="166"/>
      <c r="I142" s="167">
        <f>IF($C142&gt;0,IF(AND(D142&lt;=Identification!$B$13,C142&gt;=Identification!$B$11),0,$F142),$F142)</f>
        <v>0</v>
      </c>
      <c r="J142" s="215">
        <f t="shared" si="2"/>
        <v>0</v>
      </c>
    </row>
    <row r="143" spans="1:10" s="94" customFormat="1" ht="12.75">
      <c r="A143" s="168"/>
      <c r="B143" s="162"/>
      <c r="C143" s="169"/>
      <c r="D143" s="163"/>
      <c r="E143" s="207" t="s">
        <v>747</v>
      </c>
      <c r="F143" s="264"/>
      <c r="G143" s="224"/>
      <c r="H143" s="166"/>
      <c r="I143" s="167">
        <f>IF($C143&gt;0,IF(AND(D143&lt;=Identification!$B$13,C143&gt;=Identification!$B$11),0,$F143),$F143)</f>
        <v>0</v>
      </c>
      <c r="J143" s="215">
        <f t="shared" si="2"/>
        <v>0</v>
      </c>
    </row>
    <row r="144" spans="1:10" s="94" customFormat="1" ht="12.75">
      <c r="A144" s="168"/>
      <c r="B144" s="162"/>
      <c r="C144" s="169"/>
      <c r="D144" s="163"/>
      <c r="E144" s="207" t="s">
        <v>748</v>
      </c>
      <c r="F144" s="264"/>
      <c r="G144" s="224"/>
      <c r="H144" s="166"/>
      <c r="I144" s="167">
        <f>IF($C144&gt;0,IF(AND(D144&lt;=Identification!$B$13,C144&gt;=Identification!$B$11),0,$F144),$F144)</f>
        <v>0</v>
      </c>
      <c r="J144" s="215">
        <f aca="true" t="shared" si="3" ref="J144:J204">IF(F144&gt;0,F144-MAX($H144,$I144),0)</f>
        <v>0</v>
      </c>
    </row>
    <row r="145" spans="1:10" s="94" customFormat="1" ht="12.75">
      <c r="A145" s="168"/>
      <c r="B145" s="162"/>
      <c r="C145" s="169"/>
      <c r="D145" s="163"/>
      <c r="E145" s="207" t="s">
        <v>749</v>
      </c>
      <c r="F145" s="264"/>
      <c r="G145" s="224"/>
      <c r="H145" s="166"/>
      <c r="I145" s="167">
        <f>IF($C145&gt;0,IF(AND(D145&lt;=Identification!$B$13,C145&gt;=Identification!$B$11),0,$F145),$F145)</f>
        <v>0</v>
      </c>
      <c r="J145" s="215">
        <f t="shared" si="3"/>
        <v>0</v>
      </c>
    </row>
    <row r="146" spans="1:10" s="94" customFormat="1" ht="12.75">
      <c r="A146" s="168"/>
      <c r="B146" s="162"/>
      <c r="C146" s="169"/>
      <c r="D146" s="163"/>
      <c r="E146" s="207" t="s">
        <v>750</v>
      </c>
      <c r="F146" s="264"/>
      <c r="G146" s="224"/>
      <c r="H146" s="166"/>
      <c r="I146" s="167">
        <f>IF($C146&gt;0,IF(AND(D146&lt;=Identification!$B$13,C146&gt;=Identification!$B$11),0,$F146),$F146)</f>
        <v>0</v>
      </c>
      <c r="J146" s="215">
        <f t="shared" si="3"/>
        <v>0</v>
      </c>
    </row>
    <row r="147" spans="1:10" s="94" customFormat="1" ht="12.75">
      <c r="A147" s="168"/>
      <c r="B147" s="162"/>
      <c r="C147" s="169"/>
      <c r="D147" s="163"/>
      <c r="E147" s="207" t="s">
        <v>751</v>
      </c>
      <c r="F147" s="264"/>
      <c r="G147" s="224"/>
      <c r="H147" s="166"/>
      <c r="I147" s="167">
        <f>IF($C147&gt;0,IF(AND(D147&lt;=Identification!$B$13,C147&gt;=Identification!$B$11),0,$F147),$F147)</f>
        <v>0</v>
      </c>
      <c r="J147" s="215">
        <f t="shared" si="3"/>
        <v>0</v>
      </c>
    </row>
    <row r="148" spans="1:10" s="94" customFormat="1" ht="12.75">
      <c r="A148" s="168"/>
      <c r="B148" s="162"/>
      <c r="C148" s="169"/>
      <c r="D148" s="163"/>
      <c r="E148" s="207" t="s">
        <v>752</v>
      </c>
      <c r="F148" s="264"/>
      <c r="G148" s="224"/>
      <c r="H148" s="166"/>
      <c r="I148" s="167">
        <f>IF($C148&gt;0,IF(AND(D148&lt;=Identification!$B$13,C148&gt;=Identification!$B$11),0,$F148),$F148)</f>
        <v>0</v>
      </c>
      <c r="J148" s="215">
        <f t="shared" si="3"/>
        <v>0</v>
      </c>
    </row>
    <row r="149" spans="1:10" s="94" customFormat="1" ht="12.75">
      <c r="A149" s="168"/>
      <c r="B149" s="162"/>
      <c r="C149" s="169"/>
      <c r="D149" s="163"/>
      <c r="E149" s="207" t="s">
        <v>753</v>
      </c>
      <c r="F149" s="264"/>
      <c r="G149" s="224"/>
      <c r="H149" s="166"/>
      <c r="I149" s="167">
        <f>IF($C149&gt;0,IF(AND(D149&lt;=Identification!$B$13,C149&gt;=Identification!$B$11),0,$F149),$F149)</f>
        <v>0</v>
      </c>
      <c r="J149" s="215">
        <f t="shared" si="3"/>
        <v>0</v>
      </c>
    </row>
    <row r="150" spans="1:10" s="94" customFormat="1" ht="12.75">
      <c r="A150" s="168"/>
      <c r="B150" s="162"/>
      <c r="C150" s="169"/>
      <c r="D150" s="163"/>
      <c r="E150" s="207" t="s">
        <v>754</v>
      </c>
      <c r="F150" s="264"/>
      <c r="G150" s="224"/>
      <c r="H150" s="166"/>
      <c r="I150" s="167">
        <f>IF($C150&gt;0,IF(AND(D150&lt;=Identification!$B$13,C150&gt;=Identification!$B$11),0,$F150),$F150)</f>
        <v>0</v>
      </c>
      <c r="J150" s="215">
        <f t="shared" si="3"/>
        <v>0</v>
      </c>
    </row>
    <row r="151" spans="1:10" s="94" customFormat="1" ht="12.75">
      <c r="A151" s="168"/>
      <c r="B151" s="162"/>
      <c r="C151" s="169"/>
      <c r="D151" s="163"/>
      <c r="E151" s="207" t="s">
        <v>755</v>
      </c>
      <c r="F151" s="264"/>
      <c r="G151" s="224"/>
      <c r="H151" s="166"/>
      <c r="I151" s="167">
        <f>IF($C151&gt;0,IF(AND(D151&lt;=Identification!$B$13,C151&gt;=Identification!$B$11),0,$F151),$F151)</f>
        <v>0</v>
      </c>
      <c r="J151" s="215">
        <f t="shared" si="3"/>
        <v>0</v>
      </c>
    </row>
    <row r="152" spans="1:10" s="94" customFormat="1" ht="12.75">
      <c r="A152" s="168"/>
      <c r="B152" s="162"/>
      <c r="C152" s="169"/>
      <c r="D152" s="163"/>
      <c r="E152" s="207" t="s">
        <v>756</v>
      </c>
      <c r="F152" s="264"/>
      <c r="G152" s="224"/>
      <c r="H152" s="166"/>
      <c r="I152" s="167">
        <f>IF($C152&gt;0,IF(AND(D152&lt;=Identification!$B$13,C152&gt;=Identification!$B$11),0,$F152),$F152)</f>
        <v>0</v>
      </c>
      <c r="J152" s="215">
        <f t="shared" si="3"/>
        <v>0</v>
      </c>
    </row>
    <row r="153" spans="1:10" s="94" customFormat="1" ht="12.75">
      <c r="A153" s="168"/>
      <c r="B153" s="162"/>
      <c r="C153" s="169"/>
      <c r="D153" s="163"/>
      <c r="E153" s="207" t="s">
        <v>757</v>
      </c>
      <c r="F153" s="264"/>
      <c r="G153" s="224"/>
      <c r="H153" s="166"/>
      <c r="I153" s="167">
        <f>IF($C153&gt;0,IF(AND(D153&lt;=Identification!$B$13,C153&gt;=Identification!$B$11),0,$F153),$F153)</f>
        <v>0</v>
      </c>
      <c r="J153" s="215">
        <f t="shared" si="3"/>
        <v>0</v>
      </c>
    </row>
    <row r="154" spans="1:10" s="94" customFormat="1" ht="12.75">
      <c r="A154" s="168"/>
      <c r="B154" s="162"/>
      <c r="C154" s="169"/>
      <c r="D154" s="163"/>
      <c r="E154" s="207" t="s">
        <v>758</v>
      </c>
      <c r="F154" s="264"/>
      <c r="G154" s="224"/>
      <c r="H154" s="166"/>
      <c r="I154" s="167">
        <f>IF($C154&gt;0,IF(AND(D154&lt;=Identification!$B$13,C154&gt;=Identification!$B$11),0,$F154),$F154)</f>
        <v>0</v>
      </c>
      <c r="J154" s="215">
        <f t="shared" si="3"/>
        <v>0</v>
      </c>
    </row>
    <row r="155" spans="1:10" s="94" customFormat="1" ht="12.75">
      <c r="A155" s="168"/>
      <c r="B155" s="162"/>
      <c r="C155" s="169"/>
      <c r="D155" s="163"/>
      <c r="E155" s="207" t="s">
        <v>759</v>
      </c>
      <c r="F155" s="264"/>
      <c r="G155" s="224"/>
      <c r="H155" s="166"/>
      <c r="I155" s="167">
        <f>IF($C155&gt;0,IF(AND(D155&lt;=Identification!$B$13,C155&gt;=Identification!$B$11),0,$F155),$F155)</f>
        <v>0</v>
      </c>
      <c r="J155" s="215">
        <f t="shared" si="3"/>
        <v>0</v>
      </c>
    </row>
    <row r="156" spans="1:10" s="94" customFormat="1" ht="12.75">
      <c r="A156" s="168"/>
      <c r="B156" s="162"/>
      <c r="C156" s="169"/>
      <c r="D156" s="163"/>
      <c r="E156" s="207" t="s">
        <v>760</v>
      </c>
      <c r="F156" s="264"/>
      <c r="G156" s="224"/>
      <c r="H156" s="166"/>
      <c r="I156" s="167">
        <f>IF($C156&gt;0,IF(AND(D156&lt;=Identification!$B$13,C156&gt;=Identification!$B$11),0,$F156),$F156)</f>
        <v>0</v>
      </c>
      <c r="J156" s="215">
        <f t="shared" si="3"/>
        <v>0</v>
      </c>
    </row>
    <row r="157" spans="1:10" s="94" customFormat="1" ht="12.75">
      <c r="A157" s="168"/>
      <c r="B157" s="162"/>
      <c r="C157" s="169"/>
      <c r="D157" s="163"/>
      <c r="E157" s="207" t="s">
        <v>761</v>
      </c>
      <c r="F157" s="264"/>
      <c r="G157" s="224"/>
      <c r="H157" s="166"/>
      <c r="I157" s="167">
        <f>IF($C157&gt;0,IF(AND(D157&lt;=Identification!$B$13,C157&gt;=Identification!$B$11),0,$F157),$F157)</f>
        <v>0</v>
      </c>
      <c r="J157" s="215">
        <f t="shared" si="3"/>
        <v>0</v>
      </c>
    </row>
    <row r="158" spans="1:10" s="94" customFormat="1" ht="12.75">
      <c r="A158" s="168"/>
      <c r="B158" s="162"/>
      <c r="C158" s="169"/>
      <c r="D158" s="163"/>
      <c r="E158" s="207" t="s">
        <v>762</v>
      </c>
      <c r="F158" s="264"/>
      <c r="G158" s="224"/>
      <c r="H158" s="166"/>
      <c r="I158" s="167">
        <f>IF($C158&gt;0,IF(AND(D158&lt;=Identification!$B$13,C158&gt;=Identification!$B$11),0,$F158),$F158)</f>
        <v>0</v>
      </c>
      <c r="J158" s="215">
        <f t="shared" si="3"/>
        <v>0</v>
      </c>
    </row>
    <row r="159" spans="1:10" s="94" customFormat="1" ht="12.75">
      <c r="A159" s="168"/>
      <c r="B159" s="162"/>
      <c r="C159" s="169"/>
      <c r="D159" s="163"/>
      <c r="E159" s="207" t="s">
        <v>763</v>
      </c>
      <c r="F159" s="264"/>
      <c r="G159" s="224"/>
      <c r="H159" s="166"/>
      <c r="I159" s="167">
        <f>IF($C159&gt;0,IF(AND(D159&lt;=Identification!$B$13,C159&gt;=Identification!$B$11),0,$F159),$F159)</f>
        <v>0</v>
      </c>
      <c r="J159" s="215">
        <f t="shared" si="3"/>
        <v>0</v>
      </c>
    </row>
    <row r="160" spans="1:10" s="94" customFormat="1" ht="12.75">
      <c r="A160" s="168"/>
      <c r="B160" s="162"/>
      <c r="C160" s="169"/>
      <c r="D160" s="163"/>
      <c r="E160" s="207" t="s">
        <v>764</v>
      </c>
      <c r="F160" s="264"/>
      <c r="G160" s="224"/>
      <c r="H160" s="166"/>
      <c r="I160" s="167">
        <f>IF($C160&gt;0,IF(AND(D160&lt;=Identification!$B$13,C160&gt;=Identification!$B$11),0,$F160),$F160)</f>
        <v>0</v>
      </c>
      <c r="J160" s="215">
        <f t="shared" si="3"/>
        <v>0</v>
      </c>
    </row>
    <row r="161" spans="1:10" s="94" customFormat="1" ht="12.75">
      <c r="A161" s="168"/>
      <c r="B161" s="162"/>
      <c r="C161" s="169"/>
      <c r="D161" s="163"/>
      <c r="E161" s="207" t="s">
        <v>765</v>
      </c>
      <c r="F161" s="264"/>
      <c r="G161" s="224"/>
      <c r="H161" s="166"/>
      <c r="I161" s="167">
        <f>IF($C161&gt;0,IF(AND(D161&lt;=Identification!$B$13,C161&gt;=Identification!$B$11),0,$F161),$F161)</f>
        <v>0</v>
      </c>
      <c r="J161" s="215">
        <f t="shared" si="3"/>
        <v>0</v>
      </c>
    </row>
    <row r="162" spans="1:10" s="94" customFormat="1" ht="12.75">
      <c r="A162" s="168"/>
      <c r="B162" s="162"/>
      <c r="C162" s="169"/>
      <c r="D162" s="163"/>
      <c r="E162" s="207" t="s">
        <v>766</v>
      </c>
      <c r="F162" s="264"/>
      <c r="G162" s="224"/>
      <c r="H162" s="166"/>
      <c r="I162" s="167">
        <f>IF($C162&gt;0,IF(AND(D162&lt;=Identification!$B$13,C162&gt;=Identification!$B$11),0,$F162),$F162)</f>
        <v>0</v>
      </c>
      <c r="J162" s="215">
        <f t="shared" si="3"/>
        <v>0</v>
      </c>
    </row>
    <row r="163" spans="1:10" s="94" customFormat="1" ht="12.75">
      <c r="A163" s="168"/>
      <c r="B163" s="162"/>
      <c r="C163" s="169"/>
      <c r="D163" s="163"/>
      <c r="E163" s="207" t="s">
        <v>767</v>
      </c>
      <c r="F163" s="264"/>
      <c r="G163" s="224"/>
      <c r="H163" s="166"/>
      <c r="I163" s="167">
        <f>IF($C163&gt;0,IF(AND(D163&lt;=Identification!$B$13,C163&gt;=Identification!$B$11),0,$F163),$F163)</f>
        <v>0</v>
      </c>
      <c r="J163" s="215">
        <f t="shared" si="3"/>
        <v>0</v>
      </c>
    </row>
    <row r="164" spans="1:10" s="94" customFormat="1" ht="12.75">
      <c r="A164" s="168"/>
      <c r="B164" s="162"/>
      <c r="C164" s="169"/>
      <c r="D164" s="163"/>
      <c r="E164" s="207" t="s">
        <v>768</v>
      </c>
      <c r="F164" s="264"/>
      <c r="G164" s="224"/>
      <c r="H164" s="166"/>
      <c r="I164" s="167">
        <f>IF($C164&gt;0,IF(AND(D164&lt;=Identification!$B$13,C164&gt;=Identification!$B$11),0,$F164),$F164)</f>
        <v>0</v>
      </c>
      <c r="J164" s="215">
        <f t="shared" si="3"/>
        <v>0</v>
      </c>
    </row>
    <row r="165" spans="1:10" s="94" customFormat="1" ht="12.75">
      <c r="A165" s="168"/>
      <c r="B165" s="162"/>
      <c r="C165" s="169"/>
      <c r="D165" s="163"/>
      <c r="E165" s="207" t="s">
        <v>769</v>
      </c>
      <c r="F165" s="264"/>
      <c r="G165" s="224"/>
      <c r="H165" s="166"/>
      <c r="I165" s="167">
        <f>IF($C165&gt;0,IF(AND(D165&lt;=Identification!$B$13,C165&gt;=Identification!$B$11),0,$F165),$F165)</f>
        <v>0</v>
      </c>
      <c r="J165" s="215">
        <f t="shared" si="3"/>
        <v>0</v>
      </c>
    </row>
    <row r="166" spans="1:10" s="94" customFormat="1" ht="12.75">
      <c r="A166" s="168"/>
      <c r="B166" s="162"/>
      <c r="C166" s="169"/>
      <c r="D166" s="163"/>
      <c r="E166" s="207" t="s">
        <v>770</v>
      </c>
      <c r="F166" s="264"/>
      <c r="G166" s="224"/>
      <c r="H166" s="166"/>
      <c r="I166" s="167">
        <f>IF($C166&gt;0,IF(AND(D166&lt;=Identification!$B$13,C166&gt;=Identification!$B$11),0,$F166),$F166)</f>
        <v>0</v>
      </c>
      <c r="J166" s="215">
        <f t="shared" si="3"/>
        <v>0</v>
      </c>
    </row>
    <row r="167" spans="1:10" s="94" customFormat="1" ht="12.75">
      <c r="A167" s="168"/>
      <c r="B167" s="162"/>
      <c r="C167" s="169"/>
      <c r="D167" s="163"/>
      <c r="E167" s="207" t="s">
        <v>771</v>
      </c>
      <c r="F167" s="264"/>
      <c r="G167" s="224"/>
      <c r="H167" s="166"/>
      <c r="I167" s="167">
        <f>IF($C167&gt;0,IF(AND(D167&lt;=Identification!$B$13,C167&gt;=Identification!$B$11),0,$F167),$F167)</f>
        <v>0</v>
      </c>
      <c r="J167" s="215">
        <f t="shared" si="3"/>
        <v>0</v>
      </c>
    </row>
    <row r="168" spans="1:10" s="94" customFormat="1" ht="12.75">
      <c r="A168" s="168"/>
      <c r="B168" s="162"/>
      <c r="C168" s="169"/>
      <c r="D168" s="163"/>
      <c r="E168" s="207" t="s">
        <v>772</v>
      </c>
      <c r="F168" s="264"/>
      <c r="G168" s="224"/>
      <c r="H168" s="166"/>
      <c r="I168" s="167">
        <f>IF($C168&gt;0,IF(AND(D168&lt;=Identification!$B$13,C168&gt;=Identification!$B$11),0,$F168),$F168)</f>
        <v>0</v>
      </c>
      <c r="J168" s="215">
        <f t="shared" si="3"/>
        <v>0</v>
      </c>
    </row>
    <row r="169" spans="1:10" s="94" customFormat="1" ht="12.75">
      <c r="A169" s="168"/>
      <c r="B169" s="162"/>
      <c r="C169" s="169"/>
      <c r="D169" s="163"/>
      <c r="E169" s="207" t="s">
        <v>773</v>
      </c>
      <c r="F169" s="264"/>
      <c r="G169" s="224"/>
      <c r="H169" s="166"/>
      <c r="I169" s="167">
        <f>IF($C169&gt;0,IF(AND(D169&lt;=Identification!$B$13,C169&gt;=Identification!$B$11),0,$F169),$F169)</f>
        <v>0</v>
      </c>
      <c r="J169" s="215">
        <f t="shared" si="3"/>
        <v>0</v>
      </c>
    </row>
    <row r="170" spans="1:10" s="94" customFormat="1" ht="12.75">
      <c r="A170" s="168"/>
      <c r="B170" s="162"/>
      <c r="C170" s="169"/>
      <c r="D170" s="163"/>
      <c r="E170" s="207" t="s">
        <v>774</v>
      </c>
      <c r="F170" s="264"/>
      <c r="G170" s="224"/>
      <c r="H170" s="166"/>
      <c r="I170" s="167">
        <f>IF($C170&gt;0,IF(AND(D170&lt;=Identification!$B$13,C170&gt;=Identification!$B$11),0,$F170),$F170)</f>
        <v>0</v>
      </c>
      <c r="J170" s="215">
        <f t="shared" si="3"/>
        <v>0</v>
      </c>
    </row>
    <row r="171" spans="1:10" s="94" customFormat="1" ht="12.75">
      <c r="A171" s="168"/>
      <c r="B171" s="162"/>
      <c r="C171" s="169"/>
      <c r="D171" s="163"/>
      <c r="E171" s="207" t="s">
        <v>775</v>
      </c>
      <c r="F171" s="264"/>
      <c r="G171" s="224"/>
      <c r="H171" s="166"/>
      <c r="I171" s="167">
        <f>IF($C171&gt;0,IF(AND(D171&lt;=Identification!$B$13,C171&gt;=Identification!$B$11),0,$F171),$F171)</f>
        <v>0</v>
      </c>
      <c r="J171" s="215">
        <f t="shared" si="3"/>
        <v>0</v>
      </c>
    </row>
    <row r="172" spans="1:10" s="94" customFormat="1" ht="12.75">
      <c r="A172" s="168"/>
      <c r="B172" s="162"/>
      <c r="C172" s="169"/>
      <c r="D172" s="163"/>
      <c r="E172" s="207" t="s">
        <v>776</v>
      </c>
      <c r="F172" s="264"/>
      <c r="G172" s="224"/>
      <c r="H172" s="166"/>
      <c r="I172" s="167">
        <f>IF($C172&gt;0,IF(AND(D172&lt;=Identification!$B$13,C172&gt;=Identification!$B$11),0,$F172),$F172)</f>
        <v>0</v>
      </c>
      <c r="J172" s="215">
        <f t="shared" si="3"/>
        <v>0</v>
      </c>
    </row>
    <row r="173" spans="1:10" s="94" customFormat="1" ht="12.75">
      <c r="A173" s="168"/>
      <c r="B173" s="162"/>
      <c r="C173" s="169"/>
      <c r="D173" s="163"/>
      <c r="E173" s="207" t="s">
        <v>777</v>
      </c>
      <c r="F173" s="264"/>
      <c r="G173" s="224"/>
      <c r="H173" s="166"/>
      <c r="I173" s="167">
        <f>IF($C173&gt;0,IF(AND(D173&lt;=Identification!$B$13,C173&gt;=Identification!$B$11),0,$F173),$F173)</f>
        <v>0</v>
      </c>
      <c r="J173" s="215">
        <f t="shared" si="3"/>
        <v>0</v>
      </c>
    </row>
    <row r="174" spans="1:10" s="94" customFormat="1" ht="12.75">
      <c r="A174" s="168"/>
      <c r="B174" s="162"/>
      <c r="C174" s="169"/>
      <c r="D174" s="163"/>
      <c r="E174" s="207" t="s">
        <v>778</v>
      </c>
      <c r="F174" s="264"/>
      <c r="G174" s="224"/>
      <c r="H174" s="166"/>
      <c r="I174" s="167">
        <f>IF($C174&gt;0,IF(AND(D174&lt;=Identification!$B$13,C174&gt;=Identification!$B$11),0,$F174),$F174)</f>
        <v>0</v>
      </c>
      <c r="J174" s="215">
        <f t="shared" si="3"/>
        <v>0</v>
      </c>
    </row>
    <row r="175" spans="1:10" s="94" customFormat="1" ht="12.75">
      <c r="A175" s="168"/>
      <c r="B175" s="162"/>
      <c r="C175" s="169"/>
      <c r="D175" s="163"/>
      <c r="E175" s="207" t="s">
        <v>779</v>
      </c>
      <c r="F175" s="264"/>
      <c r="G175" s="224"/>
      <c r="H175" s="166"/>
      <c r="I175" s="167">
        <f>IF($C175&gt;0,IF(AND(D175&lt;=Identification!$B$13,C175&gt;=Identification!$B$11),0,$F175),$F175)</f>
        <v>0</v>
      </c>
      <c r="J175" s="215">
        <f t="shared" si="3"/>
        <v>0</v>
      </c>
    </row>
    <row r="176" spans="1:10" s="94" customFormat="1" ht="12.75">
      <c r="A176" s="168"/>
      <c r="B176" s="162"/>
      <c r="C176" s="169"/>
      <c r="D176" s="163"/>
      <c r="E176" s="207" t="s">
        <v>780</v>
      </c>
      <c r="F176" s="264"/>
      <c r="G176" s="224"/>
      <c r="H176" s="166"/>
      <c r="I176" s="167">
        <f>IF($C176&gt;0,IF(AND(D176&lt;=Identification!$B$13,C176&gt;=Identification!$B$11),0,$F176),$F176)</f>
        <v>0</v>
      </c>
      <c r="J176" s="215">
        <f t="shared" si="3"/>
        <v>0</v>
      </c>
    </row>
    <row r="177" spans="1:10" s="94" customFormat="1" ht="12.75">
      <c r="A177" s="168"/>
      <c r="B177" s="162"/>
      <c r="C177" s="169"/>
      <c r="D177" s="163"/>
      <c r="E177" s="207" t="s">
        <v>781</v>
      </c>
      <c r="F177" s="264"/>
      <c r="G177" s="224"/>
      <c r="H177" s="166"/>
      <c r="I177" s="167">
        <f>IF($C177&gt;0,IF(AND(D177&lt;=Identification!$B$13,C177&gt;=Identification!$B$11),0,$F177),$F177)</f>
        <v>0</v>
      </c>
      <c r="J177" s="215">
        <f t="shared" si="3"/>
        <v>0</v>
      </c>
    </row>
    <row r="178" spans="1:10" s="94" customFormat="1" ht="12.75">
      <c r="A178" s="168"/>
      <c r="B178" s="162"/>
      <c r="C178" s="169"/>
      <c r="D178" s="163"/>
      <c r="E178" s="207" t="s">
        <v>782</v>
      </c>
      <c r="F178" s="264"/>
      <c r="G178" s="224"/>
      <c r="H178" s="166"/>
      <c r="I178" s="167">
        <f>IF($C178&gt;0,IF(AND(D178&lt;=Identification!$B$13,C178&gt;=Identification!$B$11),0,$F178),$F178)</f>
        <v>0</v>
      </c>
      <c r="J178" s="215">
        <f t="shared" si="3"/>
        <v>0</v>
      </c>
    </row>
    <row r="179" spans="1:10" s="94" customFormat="1" ht="12.75">
      <c r="A179" s="168"/>
      <c r="B179" s="162"/>
      <c r="C179" s="169"/>
      <c r="D179" s="163"/>
      <c r="E179" s="207" t="s">
        <v>783</v>
      </c>
      <c r="F179" s="264"/>
      <c r="G179" s="224"/>
      <c r="H179" s="166"/>
      <c r="I179" s="167">
        <f>IF($C179&gt;0,IF(AND(D179&lt;=Identification!$B$13,C179&gt;=Identification!$B$11),0,$F179),$F179)</f>
        <v>0</v>
      </c>
      <c r="J179" s="215">
        <f t="shared" si="3"/>
        <v>0</v>
      </c>
    </row>
    <row r="180" spans="1:10" s="94" customFormat="1" ht="12.75">
      <c r="A180" s="168"/>
      <c r="B180" s="162"/>
      <c r="C180" s="169"/>
      <c r="D180" s="163"/>
      <c r="E180" s="207" t="s">
        <v>784</v>
      </c>
      <c r="F180" s="264"/>
      <c r="G180" s="224"/>
      <c r="H180" s="166"/>
      <c r="I180" s="167">
        <f>IF($C180&gt;0,IF(AND(D180&lt;=Identification!$B$13,C180&gt;=Identification!$B$11),0,$F180),$F180)</f>
        <v>0</v>
      </c>
      <c r="J180" s="215">
        <f t="shared" si="3"/>
        <v>0</v>
      </c>
    </row>
    <row r="181" spans="1:10" s="94" customFormat="1" ht="12.75">
      <c r="A181" s="168"/>
      <c r="B181" s="162"/>
      <c r="C181" s="169"/>
      <c r="D181" s="163"/>
      <c r="E181" s="207" t="s">
        <v>785</v>
      </c>
      <c r="F181" s="264"/>
      <c r="G181" s="224"/>
      <c r="H181" s="166"/>
      <c r="I181" s="167">
        <f>IF($C181&gt;0,IF(AND(D181&lt;=Identification!$B$13,C181&gt;=Identification!$B$11),0,$F181),$F181)</f>
        <v>0</v>
      </c>
      <c r="J181" s="215">
        <f t="shared" si="3"/>
        <v>0</v>
      </c>
    </row>
    <row r="182" spans="1:10" s="94" customFormat="1" ht="12.75">
      <c r="A182" s="168"/>
      <c r="B182" s="162"/>
      <c r="C182" s="169"/>
      <c r="D182" s="163"/>
      <c r="E182" s="207" t="s">
        <v>786</v>
      </c>
      <c r="F182" s="264"/>
      <c r="G182" s="224"/>
      <c r="H182" s="166"/>
      <c r="I182" s="167">
        <f>IF($C182&gt;0,IF(AND(D182&lt;=Identification!$B$13,C182&gt;=Identification!$B$11),0,$F182),$F182)</f>
        <v>0</v>
      </c>
      <c r="J182" s="215">
        <f t="shared" si="3"/>
        <v>0</v>
      </c>
    </row>
    <row r="183" spans="1:10" s="94" customFormat="1" ht="12.75">
      <c r="A183" s="168"/>
      <c r="B183" s="162"/>
      <c r="C183" s="169"/>
      <c r="D183" s="163"/>
      <c r="E183" s="207" t="s">
        <v>787</v>
      </c>
      <c r="F183" s="264"/>
      <c r="G183" s="224"/>
      <c r="H183" s="166"/>
      <c r="I183" s="167">
        <f>IF($C183&gt;0,IF(AND(D183&lt;=Identification!$B$13,C183&gt;=Identification!$B$11),0,$F183),$F183)</f>
        <v>0</v>
      </c>
      <c r="J183" s="215">
        <f t="shared" si="3"/>
        <v>0</v>
      </c>
    </row>
    <row r="184" spans="1:10" s="94" customFormat="1" ht="12.75">
      <c r="A184" s="168"/>
      <c r="B184" s="162"/>
      <c r="C184" s="169"/>
      <c r="D184" s="163"/>
      <c r="E184" s="207" t="s">
        <v>788</v>
      </c>
      <c r="F184" s="264"/>
      <c r="G184" s="224"/>
      <c r="H184" s="166"/>
      <c r="I184" s="167">
        <f>IF($C184&gt;0,IF(AND(D184&lt;=Identification!$B$13,C184&gt;=Identification!$B$11),0,$F184),$F184)</f>
        <v>0</v>
      </c>
      <c r="J184" s="215">
        <f t="shared" si="3"/>
        <v>0</v>
      </c>
    </row>
    <row r="185" spans="1:10" s="94" customFormat="1" ht="12.75">
      <c r="A185" s="168"/>
      <c r="B185" s="162"/>
      <c r="C185" s="169"/>
      <c r="D185" s="163"/>
      <c r="E185" s="207" t="s">
        <v>789</v>
      </c>
      <c r="F185" s="264"/>
      <c r="G185" s="224"/>
      <c r="H185" s="166"/>
      <c r="I185" s="167">
        <f>IF($C185&gt;0,IF(AND(D185&lt;=Identification!$B$13,C185&gt;=Identification!$B$11),0,$F185),$F185)</f>
        <v>0</v>
      </c>
      <c r="J185" s="215">
        <f t="shared" si="3"/>
        <v>0</v>
      </c>
    </row>
    <row r="186" spans="1:10" s="94" customFormat="1" ht="12.75">
      <c r="A186" s="168"/>
      <c r="B186" s="162"/>
      <c r="C186" s="169"/>
      <c r="D186" s="163"/>
      <c r="E186" s="207" t="s">
        <v>790</v>
      </c>
      <c r="F186" s="264"/>
      <c r="G186" s="224"/>
      <c r="H186" s="166"/>
      <c r="I186" s="167">
        <f>IF($C186&gt;0,IF(AND(D186&lt;=Identification!$B$13,C186&gt;=Identification!$B$11),0,$F186),$F186)</f>
        <v>0</v>
      </c>
      <c r="J186" s="215">
        <f t="shared" si="3"/>
        <v>0</v>
      </c>
    </row>
    <row r="187" spans="1:10" s="94" customFormat="1" ht="12.75">
      <c r="A187" s="168"/>
      <c r="B187" s="162"/>
      <c r="C187" s="169"/>
      <c r="D187" s="163"/>
      <c r="E187" s="207" t="s">
        <v>791</v>
      </c>
      <c r="F187" s="264"/>
      <c r="G187" s="224"/>
      <c r="H187" s="166"/>
      <c r="I187" s="167">
        <f>IF($C187&gt;0,IF(AND(D187&lt;=Identification!$B$13,C187&gt;=Identification!$B$11),0,$F187),$F187)</f>
        <v>0</v>
      </c>
      <c r="J187" s="215">
        <f t="shared" si="3"/>
        <v>0</v>
      </c>
    </row>
    <row r="188" spans="1:10" s="94" customFormat="1" ht="12.75">
      <c r="A188" s="168"/>
      <c r="B188" s="162"/>
      <c r="C188" s="169"/>
      <c r="D188" s="163"/>
      <c r="E188" s="207" t="s">
        <v>792</v>
      </c>
      <c r="F188" s="264"/>
      <c r="G188" s="224"/>
      <c r="H188" s="166"/>
      <c r="I188" s="167">
        <f>IF($C188&gt;0,IF(AND(D188&lt;=Identification!$B$13,C188&gt;=Identification!$B$11),0,$F188),$F188)</f>
        <v>0</v>
      </c>
      <c r="J188" s="215">
        <f t="shared" si="3"/>
        <v>0</v>
      </c>
    </row>
    <row r="189" spans="1:10" s="94" customFormat="1" ht="12.75">
      <c r="A189" s="168"/>
      <c r="B189" s="162"/>
      <c r="C189" s="169"/>
      <c r="D189" s="163"/>
      <c r="E189" s="207" t="s">
        <v>793</v>
      </c>
      <c r="F189" s="264"/>
      <c r="G189" s="224"/>
      <c r="H189" s="166"/>
      <c r="I189" s="167">
        <f>IF($C189&gt;0,IF(AND(D189&lt;=Identification!$B$13,C189&gt;=Identification!$B$11),0,$F189),$F189)</f>
        <v>0</v>
      </c>
      <c r="J189" s="215">
        <f t="shared" si="3"/>
        <v>0</v>
      </c>
    </row>
    <row r="190" spans="1:10" s="94" customFormat="1" ht="12.75">
      <c r="A190" s="168"/>
      <c r="B190" s="162"/>
      <c r="C190" s="169"/>
      <c r="D190" s="163"/>
      <c r="E190" s="207" t="s">
        <v>794</v>
      </c>
      <c r="F190" s="264"/>
      <c r="G190" s="224"/>
      <c r="H190" s="166"/>
      <c r="I190" s="167">
        <f>IF($C190&gt;0,IF(AND(D190&lt;=Identification!$B$13,C190&gt;=Identification!$B$11),0,$F190),$F190)</f>
        <v>0</v>
      </c>
      <c r="J190" s="215">
        <f t="shared" si="3"/>
        <v>0</v>
      </c>
    </row>
    <row r="191" spans="1:10" s="94" customFormat="1" ht="12.75">
      <c r="A191" s="168"/>
      <c r="B191" s="162"/>
      <c r="C191" s="169"/>
      <c r="D191" s="163"/>
      <c r="E191" s="207" t="s">
        <v>795</v>
      </c>
      <c r="F191" s="264"/>
      <c r="G191" s="224"/>
      <c r="H191" s="166"/>
      <c r="I191" s="167">
        <f>IF($C191&gt;0,IF(AND(D191&lt;=Identification!$B$13,C191&gt;=Identification!$B$11),0,$F191),$F191)</f>
        <v>0</v>
      </c>
      <c r="J191" s="215">
        <f t="shared" si="3"/>
        <v>0</v>
      </c>
    </row>
    <row r="192" spans="1:10" s="94" customFormat="1" ht="12.75">
      <c r="A192" s="168"/>
      <c r="B192" s="162"/>
      <c r="C192" s="169"/>
      <c r="D192" s="163"/>
      <c r="E192" s="207" t="s">
        <v>796</v>
      </c>
      <c r="F192" s="264"/>
      <c r="G192" s="224"/>
      <c r="H192" s="166"/>
      <c r="I192" s="167">
        <f>IF($C192&gt;0,IF(AND(D192&lt;=Identification!$B$13,C192&gt;=Identification!$B$11),0,$F192),$F192)</f>
        <v>0</v>
      </c>
      <c r="J192" s="215">
        <f t="shared" si="3"/>
        <v>0</v>
      </c>
    </row>
    <row r="193" spans="1:10" s="94" customFormat="1" ht="12.75">
      <c r="A193" s="168"/>
      <c r="B193" s="162"/>
      <c r="C193" s="169"/>
      <c r="D193" s="163"/>
      <c r="E193" s="207" t="s">
        <v>797</v>
      </c>
      <c r="F193" s="264"/>
      <c r="G193" s="224"/>
      <c r="H193" s="166"/>
      <c r="I193" s="167">
        <f>IF($C193&gt;0,IF(AND(D193&lt;=Identification!$B$13,C193&gt;=Identification!$B$11),0,$F193),$F193)</f>
        <v>0</v>
      </c>
      <c r="J193" s="215">
        <f t="shared" si="3"/>
        <v>0</v>
      </c>
    </row>
    <row r="194" spans="1:10" s="94" customFormat="1" ht="12.75">
      <c r="A194" s="168"/>
      <c r="B194" s="162"/>
      <c r="C194" s="169"/>
      <c r="D194" s="163"/>
      <c r="E194" s="207" t="s">
        <v>798</v>
      </c>
      <c r="F194" s="264"/>
      <c r="G194" s="224"/>
      <c r="H194" s="166"/>
      <c r="I194" s="167">
        <f>IF($C194&gt;0,IF(AND(D194&lt;=Identification!$B$13,C194&gt;=Identification!$B$11),0,$F194),$F194)</f>
        <v>0</v>
      </c>
      <c r="J194" s="215">
        <f t="shared" si="3"/>
        <v>0</v>
      </c>
    </row>
    <row r="195" spans="1:10" s="94" customFormat="1" ht="12.75">
      <c r="A195" s="168"/>
      <c r="B195" s="162"/>
      <c r="C195" s="169"/>
      <c r="D195" s="163"/>
      <c r="E195" s="207" t="s">
        <v>799</v>
      </c>
      <c r="F195" s="264"/>
      <c r="G195" s="224"/>
      <c r="H195" s="166"/>
      <c r="I195" s="167">
        <f>IF($C195&gt;0,IF(AND(D195&lt;=Identification!$B$13,C195&gt;=Identification!$B$11),0,$F195),$F195)</f>
        <v>0</v>
      </c>
      <c r="J195" s="215">
        <f t="shared" si="3"/>
        <v>0</v>
      </c>
    </row>
    <row r="196" spans="1:10" s="94" customFormat="1" ht="12.75">
      <c r="A196" s="168"/>
      <c r="B196" s="162"/>
      <c r="C196" s="169"/>
      <c r="D196" s="163"/>
      <c r="E196" s="207" t="s">
        <v>800</v>
      </c>
      <c r="F196" s="264"/>
      <c r="G196" s="224"/>
      <c r="H196" s="166"/>
      <c r="I196" s="167">
        <f>IF($C196&gt;0,IF(AND(D196&lt;=Identification!$B$13,C196&gt;=Identification!$B$11),0,$F196),$F196)</f>
        <v>0</v>
      </c>
      <c r="J196" s="215">
        <f t="shared" si="3"/>
        <v>0</v>
      </c>
    </row>
    <row r="197" spans="1:10" s="94" customFormat="1" ht="12.75">
      <c r="A197" s="168"/>
      <c r="B197" s="162"/>
      <c r="C197" s="169"/>
      <c r="D197" s="163"/>
      <c r="E197" s="207" t="s">
        <v>801</v>
      </c>
      <c r="F197" s="264"/>
      <c r="G197" s="224"/>
      <c r="H197" s="166"/>
      <c r="I197" s="167">
        <f>IF($C197&gt;0,IF(AND(D197&lt;=Identification!$B$13,C197&gt;=Identification!$B$11),0,$F197),$F197)</f>
        <v>0</v>
      </c>
      <c r="J197" s="215">
        <f t="shared" si="3"/>
        <v>0</v>
      </c>
    </row>
    <row r="198" spans="1:10" s="94" customFormat="1" ht="12.75">
      <c r="A198" s="168"/>
      <c r="B198" s="162"/>
      <c r="C198" s="169"/>
      <c r="D198" s="163"/>
      <c r="E198" s="207" t="s">
        <v>802</v>
      </c>
      <c r="F198" s="264"/>
      <c r="G198" s="224"/>
      <c r="H198" s="166"/>
      <c r="I198" s="167">
        <f>IF($C198&gt;0,IF(AND(D198&lt;=Identification!$B$13,C198&gt;=Identification!$B$11),0,$F198),$F198)</f>
        <v>0</v>
      </c>
      <c r="J198" s="215">
        <f t="shared" si="3"/>
        <v>0</v>
      </c>
    </row>
    <row r="199" spans="1:10" s="94" customFormat="1" ht="12.75">
      <c r="A199" s="168"/>
      <c r="B199" s="162"/>
      <c r="C199" s="169"/>
      <c r="D199" s="163"/>
      <c r="E199" s="207" t="s">
        <v>803</v>
      </c>
      <c r="F199" s="264"/>
      <c r="G199" s="224"/>
      <c r="H199" s="166"/>
      <c r="I199" s="167">
        <f>IF($C199&gt;0,IF(AND(D199&lt;=Identification!$B$13,C199&gt;=Identification!$B$11),0,$F199),$F199)</f>
        <v>0</v>
      </c>
      <c r="J199" s="215">
        <f t="shared" si="3"/>
        <v>0</v>
      </c>
    </row>
    <row r="200" spans="1:10" s="94" customFormat="1" ht="12.75">
      <c r="A200" s="168"/>
      <c r="B200" s="162"/>
      <c r="C200" s="169"/>
      <c r="D200" s="163"/>
      <c r="E200" s="207" t="s">
        <v>804</v>
      </c>
      <c r="F200" s="264"/>
      <c r="G200" s="224"/>
      <c r="H200" s="166"/>
      <c r="I200" s="167">
        <f>IF($C200&gt;0,IF(AND(D200&lt;=Identification!$B$13,C200&gt;=Identification!$B$11),0,$F200),$F200)</f>
        <v>0</v>
      </c>
      <c r="J200" s="215">
        <f t="shared" si="3"/>
        <v>0</v>
      </c>
    </row>
    <row r="201" spans="1:10" s="94" customFormat="1" ht="12.75">
      <c r="A201" s="168"/>
      <c r="B201" s="162"/>
      <c r="C201" s="169"/>
      <c r="D201" s="163"/>
      <c r="E201" s="207" t="s">
        <v>805</v>
      </c>
      <c r="F201" s="264"/>
      <c r="G201" s="224"/>
      <c r="H201" s="166"/>
      <c r="I201" s="167">
        <f>IF($C201&gt;0,IF(AND(D201&lt;=Identification!$B$13,C201&gt;=Identification!$B$11),0,$F201),$F201)</f>
        <v>0</v>
      </c>
      <c r="J201" s="215">
        <f t="shared" si="3"/>
        <v>0</v>
      </c>
    </row>
    <row r="202" spans="1:10" s="94" customFormat="1" ht="12.75">
      <c r="A202" s="168"/>
      <c r="B202" s="162"/>
      <c r="C202" s="169"/>
      <c r="D202" s="163"/>
      <c r="E202" s="207" t="s">
        <v>806</v>
      </c>
      <c r="F202" s="264"/>
      <c r="G202" s="224"/>
      <c r="H202" s="166"/>
      <c r="I202" s="167">
        <f>IF($C202&gt;0,IF(AND(D202&lt;=Identification!$B$13,C202&gt;=Identification!$B$11),0,$F202),$F202)</f>
        <v>0</v>
      </c>
      <c r="J202" s="215">
        <f t="shared" si="3"/>
        <v>0</v>
      </c>
    </row>
    <row r="203" spans="1:10" s="94" customFormat="1" ht="12.75">
      <c r="A203" s="168"/>
      <c r="B203" s="162"/>
      <c r="C203" s="169"/>
      <c r="D203" s="163"/>
      <c r="E203" s="207" t="s">
        <v>807</v>
      </c>
      <c r="F203" s="264"/>
      <c r="G203" s="224"/>
      <c r="H203" s="166"/>
      <c r="I203" s="167">
        <f>IF($C203&gt;0,IF(AND(D203&lt;=Identification!$B$13,C203&gt;=Identification!$B$11),0,$F203),$F203)</f>
        <v>0</v>
      </c>
      <c r="J203" s="215">
        <f t="shared" si="3"/>
        <v>0</v>
      </c>
    </row>
    <row r="204" spans="1:10" s="94" customFormat="1" ht="12.75">
      <c r="A204" s="168"/>
      <c r="B204" s="162"/>
      <c r="C204" s="169"/>
      <c r="D204" s="163"/>
      <c r="E204" s="207" t="s">
        <v>808</v>
      </c>
      <c r="F204" s="264"/>
      <c r="G204" s="224"/>
      <c r="H204" s="166"/>
      <c r="I204" s="167">
        <f>IF($C204&gt;0,IF(AND(D204&lt;=Identification!$B$13,C204&gt;=Identification!$B$11),0,$F204),$F204)</f>
        <v>0</v>
      </c>
      <c r="J204" s="215">
        <f t="shared" si="3"/>
        <v>0</v>
      </c>
    </row>
    <row r="205" spans="1:10" s="94" customFormat="1" ht="12.75">
      <c r="A205" s="168"/>
      <c r="B205" s="162"/>
      <c r="C205" s="169"/>
      <c r="D205" s="163"/>
      <c r="E205" s="207" t="s">
        <v>809</v>
      </c>
      <c r="F205" s="264"/>
      <c r="G205" s="224"/>
      <c r="H205" s="166"/>
      <c r="I205" s="167">
        <f>IF($C205&gt;0,IF(AND(D205&lt;=Identification!$B$13,C205&gt;=Identification!$B$11),0,$F205),$F205)</f>
        <v>0</v>
      </c>
      <c r="J205" s="215">
        <f>IF(F205&gt;0,F205-MAX($H205,$I205),0)</f>
        <v>0</v>
      </c>
    </row>
    <row r="206" spans="1:10" s="94" customFormat="1" ht="13.5" thickBot="1">
      <c r="A206" s="168"/>
      <c r="B206" s="162"/>
      <c r="C206" s="169"/>
      <c r="D206" s="163"/>
      <c r="E206" s="207" t="s">
        <v>810</v>
      </c>
      <c r="F206" s="264"/>
      <c r="G206" s="225"/>
      <c r="H206" s="166"/>
      <c r="I206" s="167">
        <f>IF($C206&gt;0,IF(AND(D206&lt;=Identification!$B$13,C206&gt;=Identification!$B$11),0,$F206),$F206)</f>
        <v>0</v>
      </c>
      <c r="J206" s="215">
        <f>IF(F206&gt;0,F206-MAX($H206,$I206),0)</f>
        <v>0</v>
      </c>
    </row>
  </sheetData>
  <sheetProtection password="CAB7" sheet="1"/>
  <protectedRanges>
    <protectedRange sqref="E7:E206" name="Range1"/>
  </protectedRanges>
  <mergeCells count="3">
    <mergeCell ref="A1:B1"/>
    <mergeCell ref="A2:B2"/>
    <mergeCell ref="A4:F4"/>
  </mergeCells>
  <printOptions horizontalCentered="1"/>
  <pageMargins left="0.7480314960629921" right="0.7480314960629921" top="0.984251968503937" bottom="0.984251968503937" header="0.5118110236220472" footer="0.5118110236220472"/>
  <pageSetup horizontalDpi="300" verticalDpi="300" orientation="landscape" scale="75" r:id="rId1"/>
  <headerFooter alignWithMargins="0">
    <oddFooter>&amp;R&amp;"Arial,Italique"&amp;8&amp;P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Socrates &amp; Youth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Socrates</dc:creator>
  <cp:keywords/>
  <dc:description/>
  <cp:lastModifiedBy>AGGELAKIS GIORGOS</cp:lastModifiedBy>
  <cp:lastPrinted>2010-07-15T10:19:14Z</cp:lastPrinted>
  <dcterms:created xsi:type="dcterms:W3CDTF">2002-02-19T16:26:25Z</dcterms:created>
  <dcterms:modified xsi:type="dcterms:W3CDTF">2013-07-17T07:40:19Z</dcterms:modified>
  <cp:category/>
  <cp:version/>
  <cp:contentType/>
  <cp:contentStatus/>
</cp:coreProperties>
</file>